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640" tabRatio="260" activeTab="0"/>
  </bookViews>
  <sheets>
    <sheet name="додаток 2" sheetId="1" r:id="rId1"/>
  </sheets>
  <definedNames>
    <definedName name="Data">'додаток 2'!$B$15:$K$164</definedName>
    <definedName name="Date">'додаток 2'!$D$6</definedName>
    <definedName name="Date1">'додаток 2'!#REF!</definedName>
    <definedName name="EXCEL_VER">10</definedName>
    <definedName name="PRINT_DATE">"20.01.2016 14:06:26"</definedName>
    <definedName name="PRINTER">"Eксель_Імпорт (XlRpt)  ДержКазначейство ЦА, Копичко Олександр"</definedName>
    <definedName name="REP_CREATOR">"2254-BakaenkoT"</definedName>
    <definedName name="_xlnm.Print_Titles" localSheetId="0">'додаток 2'!$8:$12</definedName>
    <definedName name="_xlnm.Print_Area" localSheetId="0">'додаток 2'!$A$1:$J$166</definedName>
  </definedNames>
  <calcPr fullCalcOnLoad="1"/>
</workbook>
</file>

<file path=xl/sharedStrings.xml><?xml version="1.0" encoding="utf-8"?>
<sst xmlns="http://schemas.openxmlformats.org/spreadsheetml/2006/main" count="272" uniqueCount="268">
  <si>
    <t xml:space="preserve">Найменування </t>
  </si>
  <si>
    <t>Загальний фонд</t>
  </si>
  <si>
    <t>Спеціальний фонд</t>
  </si>
  <si>
    <t>Житлово-комунальне господарство</t>
  </si>
  <si>
    <t>Театри</t>
  </si>
  <si>
    <t>Резервний фонд</t>
  </si>
  <si>
    <t>Реверсна дотація</t>
  </si>
  <si>
    <t>Субвенція з місцевого бюджету державному бюджету на виконання програм соціально-економічного та культурного розвитку регіонів</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</si>
  <si>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</si>
  <si>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</si>
  <si>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Всього</t>
  </si>
  <si>
    <t xml:space="preserve">Начальник фінансового управління </t>
  </si>
  <si>
    <t>Звіт про виконання видатків загального та спеціального фондів бюджету м.Хмельницького</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</si>
  <si>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</si>
  <si>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Національна програма інформатизації</t>
  </si>
  <si>
    <t xml:space="preserve">Разом: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</si>
  <si>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</si>
  <si>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</si>
  <si>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</si>
  <si>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</si>
  <si>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</si>
  <si>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</si>
  <si>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Інші субвенції</t>
  </si>
  <si>
    <t>Інші видатки на соціальний захист населення</t>
  </si>
  <si>
    <t>Інші установи та заклади</t>
  </si>
  <si>
    <t>Компенсаційні виплати за пільговий проїзд окремих категорій громадян на залізничному транспорті</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</si>
  <si>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</si>
  <si>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</si>
  <si>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</si>
  <si>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</si>
  <si>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</si>
  <si>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Благоустрій міст, сіл, селищ</t>
  </si>
  <si>
    <t>Інші заходи у сфері електротранспорту</t>
  </si>
  <si>
    <t xml:space="preserve"> </t>
  </si>
  <si>
    <t>Державне управління</t>
  </si>
  <si>
    <t>Освіта</t>
  </si>
  <si>
    <t>Охорона здоров`я</t>
  </si>
  <si>
    <t>Соціальний захист та соціальне забезпечення</t>
  </si>
  <si>
    <t>Культура і мистецтво</t>
  </si>
  <si>
    <t>Засоби масової інформації</t>
  </si>
  <si>
    <t>Фізична культура і спорт</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</si>
  <si>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</si>
  <si>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</si>
  <si>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</si>
  <si>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</si>
  <si>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Видатки міського бюджету</t>
  </si>
  <si>
    <t>грн.</t>
  </si>
  <si>
    <t>Ямчук С.М.</t>
  </si>
  <si>
    <t xml:space="preserve">Додаток 2 до рішення </t>
  </si>
  <si>
    <t>% виконання</t>
  </si>
  <si>
    <t>за  І квартал 2017 року</t>
  </si>
  <si>
    <t xml:space="preserve">Затверджено  на І квартал 2017 року з урахуванням  змін </t>
  </si>
  <si>
    <t xml:space="preserve">Виконано за І квартал 2017 року </t>
  </si>
  <si>
    <t>Виконано за І квартал 2017 рік разом по загальному та спеціальному фондах</t>
  </si>
  <si>
    <t>Код програмної класифікації</t>
  </si>
  <si>
    <t>0100</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</si>
  <si>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</si>
  <si>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</si>
  <si>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0180</t>
  </si>
  <si>
    <t>Керівництво і управління у відповідній сфері у містах, селищах, селах</t>
  </si>
  <si>
    <t>1000</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</si>
  <si>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</si>
  <si>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</si>
  <si>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</si>
  <si>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</si>
  <si>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</si>
  <si>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</si>
  <si>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</si>
  <si>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</si>
  <si>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</si>
  <si>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</si>
  <si>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1170</t>
  </si>
  <si>
    <t>Методичне забезпечення діяльності навчальних закладів та інші заходи в галузі освіти</t>
  </si>
  <si>
    <t>1210</t>
  </si>
  <si>
    <t>Утримання інших закладів освіти</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</si>
  <si>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</si>
  <si>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</si>
  <si>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</si>
  <si>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</si>
  <si>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</si>
  <si>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</si>
  <si>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</si>
  <si>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</si>
  <si>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</si>
  <si>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</si>
  <si>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</si>
  <si>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2200</t>
  </si>
  <si>
    <t>3000</t>
  </si>
  <si>
    <t>3031</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</si>
  <si>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</si>
  <si>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</si>
  <si>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</si>
  <si>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</si>
  <si>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3142</t>
  </si>
  <si>
    <t>Утримання клубів для підлітків за місцем проживання</t>
  </si>
  <si>
    <t>3300</t>
  </si>
  <si>
    <t>3400</t>
  </si>
  <si>
    <t>3500</t>
  </si>
  <si>
    <t>4000</t>
  </si>
  <si>
    <t>4060</t>
  </si>
  <si>
    <t>4070</t>
  </si>
  <si>
    <t>4090</t>
  </si>
  <si>
    <t>4100</t>
  </si>
  <si>
    <t>4200</t>
  </si>
  <si>
    <t>5000</t>
  </si>
  <si>
    <t>5031</t>
  </si>
  <si>
    <t>Утримання та навчально-тренувальна робота комунальних дитячо-юнацьких спортивних шкіл</t>
  </si>
  <si>
    <t>6000</t>
  </si>
  <si>
    <t>6060</t>
  </si>
  <si>
    <t>6600</t>
  </si>
  <si>
    <t>6650</t>
  </si>
  <si>
    <t>Утримання та розвиток інфраструктури доріг</t>
  </si>
  <si>
    <t>6662</t>
  </si>
  <si>
    <t>7400</t>
  </si>
  <si>
    <t>7410</t>
  </si>
  <si>
    <t>Заходи з енергозбереження</t>
  </si>
  <si>
    <t>7800</t>
  </si>
  <si>
    <t>7840</t>
  </si>
  <si>
    <t>Організація рятування на водах</t>
  </si>
  <si>
    <t>8000</t>
  </si>
  <si>
    <t>8370</t>
  </si>
  <si>
    <t>8600</t>
  </si>
  <si>
    <t>8800</t>
  </si>
  <si>
    <t xml:space="preserve">Затверджено на 2017 рік з урахуванням  змін </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</si>
  <si>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</si>
  <si>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</si>
  <si>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</si>
  <si>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</si>
  <si>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</si>
  <si>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</si>
  <si>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</si>
  <si>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</si>
  <si>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</si>
  <si>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і дітям, позбавленим батьківського піклування, яким виповнюється 18 років</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</si>
  <si>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</si>
  <si>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</si>
  <si>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</si>
  <si>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</si>
  <si>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</si>
  <si>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</si>
  <si>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</si>
  <si>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</si>
  <si>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</si>
  <si>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</si>
  <si>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</si>
  <si>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</si>
  <si>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</si>
  <si>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</si>
  <si>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</si>
  <si>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</si>
  <si>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3037</t>
  </si>
  <si>
    <t>3038</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</si>
  <si>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</si>
  <si>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</si>
  <si>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</si>
  <si>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</si>
  <si>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</si>
  <si>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</si>
  <si>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</si>
  <si>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</si>
  <si>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</si>
  <si>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</si>
  <si>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</si>
  <si>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</si>
  <si>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</si>
  <si>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</si>
  <si>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</si>
  <si>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</si>
  <si>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</si>
  <si>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</si>
  <si>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</si>
  <si>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</si>
  <si>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</si>
  <si>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</si>
  <si>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</si>
  <si>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</si>
  <si>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3131</t>
  </si>
  <si>
    <t>Центри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</si>
  <si>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</si>
  <si>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</si>
  <si>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</si>
  <si>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</si>
  <si>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</si>
  <si>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</si>
  <si>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</si>
  <si>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3202</t>
  </si>
  <si>
    <t>Надання фінансової підтримки громадським організаціям інвалідів і ветеранів, діяльність яких має соціальну спрямованість</t>
  </si>
  <si>
    <t>4020</t>
  </si>
  <si>
    <t>5011</t>
  </si>
  <si>
    <t>Проведення навчально-тренувальних зборів і змагань з олімпійських видів спорту</t>
  </si>
  <si>
    <t>5012</t>
  </si>
  <si>
    <t>5022</t>
  </si>
  <si>
    <t>5032</t>
  </si>
  <si>
    <t>Фінансова підтримка дитячо-юнацьких спортивних шкіл фізкультурно-спортивних товариств</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</si>
  <si>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</si>
  <si>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</si>
  <si>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5063</t>
  </si>
  <si>
    <t>Забезпечення діяльності централізованої бухгалтерії</t>
  </si>
  <si>
    <t>6010</t>
  </si>
  <si>
    <t>Забезпечення надійного та безперебійного функціонування житлово-експлуатаційного господарства</t>
  </si>
  <si>
    <t>6030</t>
  </si>
  <si>
    <t>Фінансова підтримка об`єктів житлово-комунального господарства</t>
  </si>
  <si>
    <t>6052</t>
  </si>
  <si>
    <t>Забезпечення функціонування водопровідно-каналізаційного господарства</t>
  </si>
  <si>
    <t>6054</t>
  </si>
  <si>
    <t>Підтримка діяльності підприємств і організацій побутового обслуговування, що належать до комунальної власності</t>
  </si>
  <si>
    <t>6640</t>
  </si>
  <si>
    <t>7200</t>
  </si>
  <si>
    <t>7211</t>
  </si>
  <si>
    <t>Сприяння діяльності телебачення і радіомовлення</t>
  </si>
  <si>
    <t>7212</t>
  </si>
  <si>
    <t>Підтримка періодичних видань (газет та журналів)</t>
  </si>
  <si>
    <t>8010</t>
  </si>
  <si>
    <t>8108</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</si>
  <si>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</si>
  <si>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8120</t>
  </si>
  <si>
    <t>8290</t>
  </si>
  <si>
    <t xml:space="preserve">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</si>
  <si>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t>
  </si>
  <si>
    <t xml:space="preserve">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</si>
  <si>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t>
  </si>
  <si>
    <t>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ветеранам</t>
  </si>
  <si>
    <t xml:space="preserve">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t>
  </si>
  <si>
    <t xml:space="preserve">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t>
  </si>
  <si>
    <t xml:space="preserve">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t>
  </si>
  <si>
    <t xml:space="preserve">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t>
  </si>
  <si>
    <t>які стали інвалідами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</si>
  <si>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t>
  </si>
  <si>
    <t>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</si>
  <si>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t>
  </si>
  <si>
    <t xml:space="preserve">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t>
  </si>
  <si>
    <t>нацистських переслідувань та реабілітованим громадянам, які стали інвалідами внаслідок репресій або є пенсіонерами</t>
  </si>
  <si>
    <t>Встановлення телефонів інвалідам І і ІІ груп</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</si>
  <si>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</si>
  <si>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</si>
  <si>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t>
  </si>
  <si>
    <t xml:space="preserve">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</si>
  <si>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допомоги сім'ям з дітьми, малозабезпеченим  сім’ям, інвалідам з дитинства, дітям-інвалідам та тимчасової допомоги дітям</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</si>
  <si>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</si>
  <si>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</si>
  <si>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</si>
  <si>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</si>
  <si>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</si>
  <si>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Проведення спортивної роботи в регіоні</t>
  </si>
  <si>
    <t>Здійснення фізкультурно-спортивної та реабілітаційної роботи серед інвалідів</t>
  </si>
  <si>
    <t>Розвиток дитячо-юнацького та резервного спорту</t>
  </si>
  <si>
    <t>Інші заходи з розвитку фізичної культури та спорту</t>
  </si>
  <si>
    <t>Фінансова підтримка об’єктів комунального господарства</t>
  </si>
  <si>
    <t>Зв’язок, телекомунікації та інформатика</t>
  </si>
  <si>
    <t>Підтримка засобів масової інформації</t>
  </si>
  <si>
    <t>Надання та повернення пільгового довгострокового кредиту на будівництво (реконструкцію) та придбання житла</t>
  </si>
  <si>
    <t>Капітальний ремонт об’єктів житлового господарства</t>
  </si>
  <si>
    <t>Капітальний ремонт житлового фонду</t>
  </si>
  <si>
    <t>Будівництво</t>
  </si>
  <si>
    <t xml:space="preserve">Реалізація заходів щодо інвестиційного розвитку території                                                         </t>
  </si>
  <si>
    <t>Надання допомоги у вирішенні житлових питань</t>
  </si>
  <si>
    <t>Будівництво та придбання житла для окремих категорій населення</t>
  </si>
  <si>
    <t>Розробка схем та проектних рішень масового застосування</t>
  </si>
  <si>
    <t>Сільське і лісове господарство, рибне господарство та мисливство</t>
  </si>
  <si>
    <t>Проведення заходів із землеустрою</t>
  </si>
  <si>
    <t>Внески до статутного капіталу суб’єктів господарювання</t>
  </si>
  <si>
    <t>Цільові фонди</t>
  </si>
  <si>
    <t>Охорона та раціональне використання природних ресурсів</t>
  </si>
  <si>
    <t>Утилізація відходів </t>
  </si>
  <si>
    <t>Інша діяльність у сфері охорони навколишнього природного середовища</t>
  </si>
  <si>
    <t>Збереження природно-заповідного фонду</t>
  </si>
  <si>
    <t>Цільові фонди, утворені Верховною Радою Автономної Республіки Крим, органами місцевого самоврядування і місцевими органами виконавчої влади</t>
  </si>
  <si>
    <t>від11.05.2017 р. №309</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</si>
</sst>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 #,##0_г_р_н_-;_-* &quot;-&quot;_г_р_н_-;_-@_-"/>
    <numFmt numFmtId="178" formatCode="_-* #,##0.00&quot;грн&quot;_-;\-* #,##0.00&quot;грн&quot;_-;_-* &quot;-&quot;??&quot;грн&quot;_-;_-@_-"/>
    <numFmt numFmtId="179" formatCode="_-* #,##0.00_г_р_н_-;\-* #,##0.00_г_р_н_-;_-* &quot;-&quot;??_г_р_н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Red]#,##0"/>
    <numFmt numFmtId="189" formatCode="0.0"/>
    <numFmt numFmtId="190" formatCode="000000"/>
    <numFmt numFmtId="191" formatCode="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0.00"/>
    <numFmt numFmtId="198" formatCode="#,##0.0"/>
  </numFmts>
  <fonts count="61">
    <font>
      <sz val="10"/>
      <name val="Arial Cyr"/>
      <family val="0"/>
    </font>
    <font>
      <u val="single"/>
      <sz val="10"/>
      <color indexed="12"/>
      <name val="Arial Cyr"/>
      <family val="0"/>
    </font>
    <font>
      <u val="single"/>
      <sz val="10"/>
      <color indexed="36"/>
      <name val="Arial Cyr"/>
      <family val="0"/>
    </font>
    <font>
      <sz val="8"/>
      <name val="Arial Cyr"/>
      <family val="0"/>
    </font>
    <font>
      <sz val="16"/>
      <name val="Arial Cyr"/>
      <family val="0"/>
    </font>
    <font>
      <sz val="16"/>
      <name val="Times New Roman"/>
      <family val="1"/>
    </font>
    <font>
      <b/>
      <sz val="16"/>
      <name val="Times New Roman"/>
      <family val="1"/>
    </font>
    <font>
      <sz val="16"/>
      <name val="Times New Roman CYR"/>
      <family val="0"/>
    </font>
    <font>
      <sz val="16"/>
      <name val="Arial"/>
      <family val="2"/>
    </font>
    <font>
      <b/>
      <sz val="16"/>
      <name val="Times New Roman Cyr"/>
      <family val="1"/>
    </font>
    <font>
      <b/>
      <sz val="16"/>
      <name val="Times New Roman CYR"/>
      <family val="0"/>
    </font>
    <font>
      <sz val="16"/>
      <name val="Times New Roman Baltic"/>
      <family val="0"/>
    </font>
    <font>
      <sz val="12"/>
      <name val="Arial Cyr"/>
      <family val="0"/>
    </font>
    <font>
      <sz val="10"/>
      <name val="Times New Roman"/>
      <family val="1"/>
    </font>
    <font>
      <i/>
      <sz val="16"/>
      <name val="Times New Roman"/>
      <family val="1"/>
    </font>
    <font>
      <i/>
      <sz val="16"/>
      <name val="Times New Roman CYR"/>
      <family val="0"/>
    </font>
    <font>
      <i/>
      <sz val="10"/>
      <name val="Arial Cyr"/>
      <family val="0"/>
    </font>
    <font>
      <sz val="10"/>
      <name val="MS Sans Serif"/>
      <family val="2"/>
    </font>
    <font>
      <b/>
      <i/>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6"/>
      <color indexed="8"/>
      <name val="Times New Roman"/>
      <family val="1"/>
    </font>
    <font>
      <i/>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b/>
      <sz val="16"/>
      <color theme="1"/>
      <name val="Times New Roman"/>
      <family val="1"/>
    </font>
    <font>
      <i/>
      <sz val="16"/>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style="thin"/>
      <bottom style="medium"/>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lignment/>
      <protection/>
    </xf>
    <xf numFmtId="0" fontId="13" fillId="0" borderId="0">
      <alignment/>
      <protection/>
    </xf>
    <xf numFmtId="0" fontId="17" fillId="0" borderId="0" applyNumberFormat="0" applyFon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Fill="1" applyBorder="1" applyAlignment="1">
      <alignment vertical="center"/>
    </xf>
    <xf numFmtId="0" fontId="8"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xf>
    <xf numFmtId="189" fontId="5" fillId="0" borderId="0" xfId="0" applyNumberFormat="1" applyFont="1" applyFill="1" applyBorder="1" applyAlignment="1" applyProtection="1">
      <alignment horizontal="center"/>
      <protection/>
    </xf>
    <xf numFmtId="0" fontId="5" fillId="0" borderId="0" xfId="0" applyFont="1" applyFill="1" applyAlignment="1">
      <alignment horizontal="center"/>
    </xf>
    <xf numFmtId="0" fontId="5" fillId="0" borderId="0" xfId="0" applyFont="1" applyFill="1" applyAlignment="1">
      <alignment/>
    </xf>
    <xf numFmtId="0" fontId="11" fillId="0" borderId="0" xfId="0" applyFont="1" applyFill="1" applyAlignment="1">
      <alignment vertical="center"/>
    </xf>
    <xf numFmtId="3" fontId="7" fillId="0" borderId="10" xfId="0" applyNumberFormat="1" applyFont="1" applyFill="1" applyBorder="1" applyAlignment="1" applyProtection="1">
      <alignment horizontal="center" vertical="center"/>
      <protection/>
    </xf>
    <xf numFmtId="3" fontId="7" fillId="0" borderId="11" xfId="0" applyNumberFormat="1" applyFont="1" applyFill="1" applyBorder="1" applyAlignment="1" applyProtection="1">
      <alignment horizontal="center" vertical="center"/>
      <protection/>
    </xf>
    <xf numFmtId="4" fontId="5" fillId="0" borderId="10" xfId="0" applyNumberFormat="1" applyFont="1" applyFill="1" applyBorder="1" applyAlignment="1">
      <alignment horizontal="center" vertical="center" wrapText="1"/>
    </xf>
    <xf numFmtId="0" fontId="12" fillId="0" borderId="0" xfId="0" applyFont="1" applyAlignment="1">
      <alignment/>
    </xf>
    <xf numFmtId="4" fontId="5" fillId="0" borderId="10" xfId="0" applyNumberFormat="1" applyFont="1" applyFill="1" applyBorder="1" applyAlignment="1" applyProtection="1">
      <alignment horizontal="center" vertical="center"/>
      <protection/>
    </xf>
    <xf numFmtId="4" fontId="6" fillId="0" borderId="10" xfId="0" applyNumberFormat="1" applyFont="1" applyFill="1" applyBorder="1" applyAlignment="1">
      <alignment horizontal="center" vertical="center" wrapText="1"/>
    </xf>
    <xf numFmtId="3" fontId="7" fillId="0" borderId="12"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center" vertical="center"/>
      <protection/>
    </xf>
    <xf numFmtId="4" fontId="5" fillId="0" borderId="12"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wrapText="1"/>
    </xf>
    <xf numFmtId="4" fontId="6" fillId="0" borderId="15" xfId="0" applyNumberFormat="1" applyFont="1" applyFill="1" applyBorder="1" applyAlignment="1" applyProtection="1">
      <alignment horizontal="center" vertical="center"/>
      <protection/>
    </xf>
    <xf numFmtId="0" fontId="0" fillId="0" borderId="0" xfId="0" applyFont="1" applyAlignment="1">
      <alignment/>
    </xf>
    <xf numFmtId="4" fontId="5" fillId="32" borderId="10" xfId="0" applyNumberFormat="1" applyFont="1" applyFill="1" applyBorder="1" applyAlignment="1" applyProtection="1">
      <alignment horizontal="center" vertical="center"/>
      <protection/>
    </xf>
    <xf numFmtId="3" fontId="7" fillId="0" borderId="16" xfId="0" applyNumberFormat="1" applyFont="1" applyFill="1" applyBorder="1" applyAlignment="1" applyProtection="1">
      <alignment horizontal="center" vertical="center"/>
      <protection/>
    </xf>
    <xf numFmtId="198" fontId="9" fillId="0" borderId="14" xfId="0" applyNumberFormat="1" applyFont="1" applyFill="1" applyBorder="1" applyAlignment="1" applyProtection="1">
      <alignment horizontal="center" vertical="center"/>
      <protection/>
    </xf>
    <xf numFmtId="198" fontId="7" fillId="0" borderId="16" xfId="0" applyNumberFormat="1" applyFont="1" applyFill="1" applyBorder="1" applyAlignment="1" applyProtection="1">
      <alignment horizontal="center" vertical="center"/>
      <protection/>
    </xf>
    <xf numFmtId="198" fontId="7"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8" fillId="0" borderId="10" xfId="53" applyFont="1" applyBorder="1" applyAlignment="1">
      <alignment horizontal="center" vertical="center" wrapText="1"/>
      <protection/>
    </xf>
    <xf numFmtId="0" fontId="59" fillId="33" borderId="10" xfId="53" applyFont="1" applyFill="1" applyBorder="1" applyAlignment="1">
      <alignment horizontal="center" vertical="center" wrapText="1"/>
      <protection/>
    </xf>
    <xf numFmtId="198" fontId="10" fillId="33" borderId="10" xfId="0" applyNumberFormat="1" applyFont="1" applyFill="1" applyBorder="1" applyAlignment="1" applyProtection="1">
      <alignment horizontal="center" vertical="center"/>
      <protection/>
    </xf>
    <xf numFmtId="198" fontId="10" fillId="33" borderId="16" xfId="0" applyNumberFormat="1" applyFont="1" applyFill="1" applyBorder="1" applyAlignment="1" applyProtection="1">
      <alignment horizontal="center" vertical="center"/>
      <protection/>
    </xf>
    <xf numFmtId="4" fontId="9" fillId="33" borderId="11" xfId="0" applyNumberFormat="1" applyFont="1" applyFill="1" applyBorder="1" applyAlignment="1" applyProtection="1">
      <alignment horizontal="center" vertical="center"/>
      <protection/>
    </xf>
    <xf numFmtId="4" fontId="58" fillId="0" borderId="10" xfId="53" applyNumberFormat="1" applyFont="1" applyBorder="1" applyAlignment="1">
      <alignment horizontal="center" vertical="center" wrapText="1"/>
      <protection/>
    </xf>
    <xf numFmtId="4" fontId="7" fillId="0" borderId="10" xfId="0" applyNumberFormat="1" applyFont="1" applyFill="1" applyBorder="1" applyAlignment="1" applyProtection="1">
      <alignment horizontal="center" vertical="center"/>
      <protection/>
    </xf>
    <xf numFmtId="4" fontId="59" fillId="33" borderId="10" xfId="53" applyNumberFormat="1" applyFont="1" applyFill="1" applyBorder="1" applyAlignment="1">
      <alignment horizontal="center" vertical="center" wrapText="1"/>
      <protection/>
    </xf>
    <xf numFmtId="4" fontId="10" fillId="33" borderId="10" xfId="0" applyNumberFormat="1" applyFont="1" applyFill="1" applyBorder="1" applyAlignment="1" applyProtection="1">
      <alignment horizontal="center" vertical="center"/>
      <protection/>
    </xf>
    <xf numFmtId="4" fontId="6" fillId="33" borderId="10" xfId="0" applyNumberFormat="1" applyFont="1" applyFill="1" applyBorder="1" applyAlignment="1" applyProtection="1">
      <alignment horizontal="center" vertical="center"/>
      <protection/>
    </xf>
    <xf numFmtId="4" fontId="6" fillId="33" borderId="11" xfId="0" applyNumberFormat="1" applyFont="1" applyFill="1" applyBorder="1" applyAlignment="1" applyProtection="1">
      <alignment horizontal="center" vertical="center"/>
      <protection/>
    </xf>
    <xf numFmtId="4" fontId="58" fillId="32" borderId="10" xfId="53" applyNumberFormat="1" applyFont="1" applyFill="1" applyBorder="1" applyAlignment="1">
      <alignment horizontal="center" vertical="center" wrapText="1"/>
      <protection/>
    </xf>
    <xf numFmtId="198" fontId="7" fillId="32" borderId="10" xfId="0" applyNumberFormat="1" applyFont="1" applyFill="1" applyBorder="1" applyAlignment="1" applyProtection="1">
      <alignment horizontal="center" vertical="center"/>
      <protection/>
    </xf>
    <xf numFmtId="4" fontId="5" fillId="32" borderId="11" xfId="0" applyNumberFormat="1" applyFont="1" applyFill="1" applyBorder="1" applyAlignment="1" applyProtection="1">
      <alignment horizontal="center" vertical="center"/>
      <protection/>
    </xf>
    <xf numFmtId="4" fontId="58" fillId="0" borderId="10" xfId="53" applyNumberFormat="1" applyFont="1" applyFill="1" applyBorder="1" applyAlignment="1">
      <alignment horizontal="center" vertical="center" wrapText="1"/>
      <protection/>
    </xf>
    <xf numFmtId="0" fontId="0" fillId="0" borderId="0" xfId="0" applyAlignment="1">
      <alignment wrapText="1"/>
    </xf>
    <xf numFmtId="0" fontId="4" fillId="0" borderId="0" xfId="0" applyFont="1" applyFill="1" applyBorder="1" applyAlignment="1">
      <alignment vertical="center" wrapText="1"/>
    </xf>
    <xf numFmtId="0" fontId="11" fillId="0" borderId="0" xfId="0" applyFont="1" applyFill="1" applyAlignment="1">
      <alignment vertical="center" wrapText="1"/>
    </xf>
    <xf numFmtId="3" fontId="7"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vertical="center" wrapText="1"/>
    </xf>
    <xf numFmtId="0" fontId="5" fillId="0" borderId="0" xfId="0" applyFont="1" applyFill="1" applyBorder="1" applyAlignment="1">
      <alignment/>
    </xf>
    <xf numFmtId="0" fontId="13" fillId="0" borderId="0" xfId="0" applyFont="1" applyAlignment="1">
      <alignment/>
    </xf>
    <xf numFmtId="0" fontId="5" fillId="0" borderId="0" xfId="0" applyFont="1" applyFill="1" applyBorder="1" applyAlignment="1">
      <alignment horizontal="right"/>
    </xf>
    <xf numFmtId="4" fontId="58" fillId="0" borderId="17" xfId="53" applyNumberFormat="1" applyFont="1" applyBorder="1" applyAlignment="1">
      <alignment horizontal="center" vertical="center" wrapText="1"/>
      <protection/>
    </xf>
    <xf numFmtId="0" fontId="14" fillId="34" borderId="17"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34" borderId="17" xfId="0" applyNumberFormat="1" applyFont="1" applyFill="1" applyBorder="1" applyAlignment="1">
      <alignment horizontal="center" vertical="center" wrapText="1"/>
    </xf>
    <xf numFmtId="0" fontId="14" fillId="34" borderId="18" xfId="0" applyNumberFormat="1" applyFont="1" applyFill="1" applyBorder="1" applyAlignment="1">
      <alignment horizontal="center" vertical="center" wrapText="1"/>
    </xf>
    <xf numFmtId="0" fontId="14" fillId="34" borderId="19" xfId="0" applyNumberFormat="1" applyFont="1" applyFill="1" applyBorder="1" applyAlignment="1">
      <alignment horizontal="center" vertical="center" wrapText="1"/>
    </xf>
    <xf numFmtId="0" fontId="60" fillId="0" borderId="10" xfId="53" applyFont="1" applyBorder="1" applyAlignment="1">
      <alignment horizontal="center" vertical="center" wrapText="1"/>
      <protection/>
    </xf>
    <xf numFmtId="4" fontId="60" fillId="0" borderId="10" xfId="53" applyNumberFormat="1" applyFont="1" applyFill="1" applyBorder="1" applyAlignment="1">
      <alignment horizontal="center" vertical="center" wrapText="1"/>
      <protection/>
    </xf>
    <xf numFmtId="4" fontId="14" fillId="0" borderId="10" xfId="0" applyNumberFormat="1" applyFont="1" applyFill="1" applyBorder="1" applyAlignment="1" applyProtection="1">
      <alignment horizontal="center" vertical="center"/>
      <protection/>
    </xf>
    <xf numFmtId="198" fontId="15" fillId="0" borderId="10" xfId="0" applyNumberFormat="1" applyFont="1" applyFill="1" applyBorder="1" applyAlignment="1" applyProtection="1">
      <alignment horizontal="center" vertical="center"/>
      <protection/>
    </xf>
    <xf numFmtId="198" fontId="15" fillId="0" borderId="16" xfId="0" applyNumberFormat="1" applyFont="1" applyFill="1" applyBorder="1" applyAlignment="1" applyProtection="1">
      <alignment horizontal="center" vertical="center"/>
      <protection/>
    </xf>
    <xf numFmtId="4" fontId="14" fillId="0" borderId="11" xfId="0" applyNumberFormat="1" applyFont="1" applyFill="1" applyBorder="1" applyAlignment="1" applyProtection="1">
      <alignment horizontal="center" vertical="center"/>
      <protection/>
    </xf>
    <xf numFmtId="4" fontId="60" fillId="0" borderId="10" xfId="53" applyNumberFormat="1" applyFont="1" applyBorder="1" applyAlignment="1">
      <alignment horizontal="center" vertical="center" wrapText="1"/>
      <protection/>
    </xf>
    <xf numFmtId="4" fontId="58" fillId="0" borderId="17" xfId="53" applyNumberFormat="1" applyFont="1" applyFill="1" applyBorder="1" applyAlignment="1">
      <alignment horizontal="center" vertical="center" wrapText="1"/>
      <protection/>
    </xf>
    <xf numFmtId="198" fontId="7" fillId="0" borderId="17" xfId="0" applyNumberFormat="1" applyFont="1" applyFill="1" applyBorder="1" applyAlignment="1" applyProtection="1">
      <alignment horizontal="center" vertical="center"/>
      <protection/>
    </xf>
    <xf numFmtId="4" fontId="5" fillId="0" borderId="20" xfId="0" applyNumberFormat="1" applyFont="1" applyFill="1" applyBorder="1" applyAlignment="1" applyProtection="1">
      <alignment horizontal="center" vertical="center"/>
      <protection/>
    </xf>
    <xf numFmtId="0" fontId="0" fillId="0" borderId="0" xfId="0" applyFont="1" applyFill="1" applyAlignment="1">
      <alignment/>
    </xf>
    <xf numFmtId="49" fontId="5" fillId="34" borderId="1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4" borderId="21" xfId="0" applyNumberFormat="1" applyFont="1" applyFill="1" applyBorder="1" applyAlignment="1">
      <alignment horizontal="center" vertical="center" wrapText="1"/>
    </xf>
    <xf numFmtId="0" fontId="5" fillId="34" borderId="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0" borderId="10" xfId="55" applyNumberFormat="1" applyFont="1" applyFill="1" applyBorder="1" applyAlignment="1" applyProtection="1">
      <alignment horizontal="center" vertical="center" wrapText="1"/>
      <protection locked="0"/>
    </xf>
    <xf numFmtId="4" fontId="6" fillId="33"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198" fontId="18" fillId="33" borderId="10" xfId="0" applyNumberFormat="1" applyFont="1" applyFill="1" applyBorder="1" applyAlignment="1" applyProtection="1">
      <alignment horizontal="center" vertical="center"/>
      <protection/>
    </xf>
    <xf numFmtId="0" fontId="5" fillId="0" borderId="10" xfId="54" applyFont="1" applyBorder="1" applyAlignment="1">
      <alignment horizontal="center" vertical="center" wrapText="1"/>
      <protection/>
    </xf>
    <xf numFmtId="198" fontId="10" fillId="0" borderId="10" xfId="0" applyNumberFormat="1" applyFont="1" applyFill="1" applyBorder="1" applyAlignment="1" applyProtection="1">
      <alignment horizontal="center" vertical="center"/>
      <protection/>
    </xf>
    <xf numFmtId="4" fontId="15" fillId="0" borderId="10" xfId="0" applyNumberFormat="1" applyFont="1" applyFill="1" applyBorder="1" applyAlignment="1" applyProtection="1">
      <alignment horizontal="center" vertical="center"/>
      <protection/>
    </xf>
    <xf numFmtId="4" fontId="7" fillId="0" borderId="1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49" fontId="14" fillId="0" borderId="10" xfId="0" applyNumberFormat="1"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5" fillId="34" borderId="10" xfId="55" applyNumberFormat="1" applyFont="1" applyFill="1" applyBorder="1" applyAlignment="1" applyProtection="1">
      <alignment horizontal="center" vertical="center" wrapText="1"/>
      <protection locked="0"/>
    </xf>
    <xf numFmtId="2" fontId="7" fillId="0" borderId="16" xfId="0" applyNumberFormat="1" applyFont="1" applyFill="1" applyBorder="1" applyAlignment="1" applyProtection="1">
      <alignment horizontal="center" vertical="center"/>
      <protection/>
    </xf>
    <xf numFmtId="2" fontId="15" fillId="0" borderId="16" xfId="0" applyNumberFormat="1" applyFont="1" applyFill="1" applyBorder="1" applyAlignment="1" applyProtection="1">
      <alignment horizontal="center" vertical="center"/>
      <protection/>
    </xf>
    <xf numFmtId="4" fontId="10" fillId="0" borderId="10" xfId="0" applyNumberFormat="1" applyFont="1" applyFill="1" applyBorder="1" applyAlignment="1" applyProtection="1">
      <alignment horizontal="center" vertical="center"/>
      <protection/>
    </xf>
    <xf numFmtId="189" fontId="7" fillId="0" borderId="16" xfId="0" applyNumberFormat="1" applyFont="1" applyFill="1" applyBorder="1" applyAlignment="1" applyProtection="1">
      <alignment horizontal="center" vertical="center"/>
      <protection/>
    </xf>
    <xf numFmtId="198" fontId="10" fillId="0" borderId="16" xfId="0" applyNumberFormat="1" applyFont="1" applyFill="1" applyBorder="1" applyAlignment="1" applyProtection="1">
      <alignment horizontal="center" vertical="center"/>
      <protection/>
    </xf>
    <xf numFmtId="0" fontId="59" fillId="33" borderId="12" xfId="53" applyFont="1" applyFill="1" applyBorder="1" applyAlignment="1" quotePrefix="1">
      <alignment horizontal="center" vertical="center" wrapText="1"/>
      <protection/>
    </xf>
    <xf numFmtId="0" fontId="58" fillId="0" borderId="12" xfId="53" applyFont="1" applyBorder="1" applyAlignment="1" quotePrefix="1">
      <alignment horizontal="center" vertical="center" wrapText="1"/>
      <protection/>
    </xf>
    <xf numFmtId="0" fontId="58" fillId="0" borderId="22" xfId="53" applyFont="1" applyFill="1" applyBorder="1" applyAlignment="1" quotePrefix="1">
      <alignment horizontal="center" vertical="center" wrapText="1"/>
      <protection/>
    </xf>
    <xf numFmtId="0" fontId="60" fillId="0" borderId="12" xfId="53" applyFont="1" applyBorder="1" applyAlignment="1" quotePrefix="1">
      <alignment horizontal="center" vertical="center" wrapText="1"/>
      <protection/>
    </xf>
    <xf numFmtId="0" fontId="58" fillId="0" borderId="22" xfId="53" applyFont="1" applyBorder="1" applyAlignment="1" quotePrefix="1">
      <alignment horizontal="center" vertical="center" wrapText="1"/>
      <protection/>
    </xf>
    <xf numFmtId="0" fontId="58" fillId="0" borderId="12" xfId="53" applyFont="1" applyFill="1" applyBorder="1" applyAlignment="1" quotePrefix="1">
      <alignment horizontal="center" vertical="center" wrapText="1"/>
      <protection/>
    </xf>
    <xf numFmtId="4" fontId="10" fillId="0" borderId="11" xfId="0" applyNumberFormat="1" applyFont="1" applyFill="1" applyBorder="1" applyAlignment="1" applyProtection="1">
      <alignment horizontal="center" vertical="center"/>
      <protection/>
    </xf>
    <xf numFmtId="198" fontId="10" fillId="0" borderId="23" xfId="0" applyNumberFormat="1" applyFont="1" applyFill="1" applyBorder="1" applyAlignment="1" applyProtection="1">
      <alignment horizontal="center" vertical="center"/>
      <protection/>
    </xf>
    <xf numFmtId="4" fontId="14" fillId="0" borderId="20"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4" fontId="60" fillId="0" borderId="17" xfId="53" applyNumberFormat="1" applyFont="1" applyBorder="1" applyAlignment="1">
      <alignment horizontal="center" vertical="center" wrapText="1"/>
      <protection/>
    </xf>
    <xf numFmtId="0" fontId="0" fillId="0" borderId="19" xfId="0" applyBorder="1" applyAlignment="1">
      <alignment horizontal="center" vertical="center" wrapText="1"/>
    </xf>
    <xf numFmtId="4" fontId="60" fillId="0" borderId="19" xfId="53" applyNumberFormat="1" applyFont="1" applyBorder="1" applyAlignment="1">
      <alignment horizontal="center" vertical="center" wrapText="1"/>
      <protection/>
    </xf>
    <xf numFmtId="0" fontId="58" fillId="0" borderId="22" xfId="53" applyFont="1" applyBorder="1" applyAlignment="1" quotePrefix="1">
      <alignment horizontal="center" vertical="center" wrapText="1"/>
      <protection/>
    </xf>
    <xf numFmtId="0" fontId="0" fillId="0" borderId="25" xfId="0" applyBorder="1" applyAlignment="1">
      <alignment horizontal="center" vertical="center" wrapText="1"/>
    </xf>
    <xf numFmtId="198" fontId="15" fillId="0" borderId="17"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 fontId="60" fillId="0" borderId="18" xfId="53" applyNumberFormat="1" applyFont="1" applyBorder="1" applyAlignment="1">
      <alignment horizontal="center" vertical="center" wrapText="1"/>
      <protection/>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60" fillId="0" borderId="22" xfId="53" applyFont="1" applyBorder="1" applyAlignment="1" quotePrefix="1">
      <alignment horizontal="center" vertical="center" wrapText="1"/>
      <protection/>
    </xf>
    <xf numFmtId="0" fontId="16" fillId="0" borderId="27" xfId="0" applyFont="1" applyBorder="1" applyAlignment="1">
      <alignment horizontal="center" vertical="center" wrapText="1"/>
    </xf>
    <xf numFmtId="0" fontId="16" fillId="0" borderId="25" xfId="0" applyFont="1" applyBorder="1" applyAlignment="1">
      <alignment horizontal="center" vertical="center" wrapText="1"/>
    </xf>
    <xf numFmtId="4" fontId="14" fillId="0" borderId="17" xfId="0" applyNumberFormat="1" applyFont="1" applyFill="1" applyBorder="1" applyAlignment="1" applyProtection="1">
      <alignment horizontal="center" vertical="center"/>
      <protection/>
    </xf>
    <xf numFmtId="198" fontId="15" fillId="0" borderId="18" xfId="0" applyNumberFormat="1" applyFont="1" applyFill="1" applyBorder="1" applyAlignment="1" applyProtection="1">
      <alignment horizontal="center" vertical="center"/>
      <protection/>
    </xf>
    <xf numFmtId="198" fontId="15" fillId="0" borderId="19" xfId="0" applyNumberFormat="1" applyFont="1" applyFill="1" applyBorder="1" applyAlignment="1" applyProtection="1">
      <alignment horizontal="center" vertical="center"/>
      <protection/>
    </xf>
    <xf numFmtId="4" fontId="5" fillId="0" borderId="10" xfId="0" applyNumberFormat="1" applyFont="1" applyFill="1" applyBorder="1" applyAlignment="1">
      <alignment horizontal="center" vertical="center" wrapText="1"/>
    </xf>
    <xf numFmtId="4" fontId="0" fillId="0" borderId="10" xfId="0" applyNumberFormat="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4" fontId="9" fillId="0" borderId="29"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locked="0"/>
    </xf>
    <xf numFmtId="4" fontId="9" fillId="0" borderId="30"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6" fillId="0" borderId="31" xfId="0" applyNumberFormat="1" applyFont="1" applyFill="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4" fontId="6" fillId="0" borderId="31" xfId="0" applyNumberFormat="1" applyFont="1" applyFill="1" applyBorder="1" applyAlignment="1" applyProtection="1">
      <alignment horizontal="center" vertical="center" wrapText="1"/>
      <protection locked="0"/>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одаток 2 до бюджету 2000 року"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3524250</xdr:colOff>
      <xdr:row>162</xdr:row>
      <xdr:rowOff>0</xdr:rowOff>
    </xdr:from>
    <xdr:ext cx="447675" cy="28575"/>
    <xdr:sp>
      <xdr:nvSpPr>
        <xdr:cNvPr id="1" name="Text Box 1"/>
        <xdr:cNvSpPr txBox="1">
          <a:spLocks noChangeArrowheads="1"/>
        </xdr:cNvSpPr>
      </xdr:nvSpPr>
      <xdr:spPr>
        <a:xfrm>
          <a:off x="5076825" y="130187700"/>
          <a:ext cx="447675"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162</xdr:row>
      <xdr:rowOff>0</xdr:rowOff>
    </xdr:from>
    <xdr:ext cx="447675" cy="28575"/>
    <xdr:sp>
      <xdr:nvSpPr>
        <xdr:cNvPr id="2" name="Text Box 2"/>
        <xdr:cNvSpPr txBox="1">
          <a:spLocks noChangeArrowheads="1"/>
        </xdr:cNvSpPr>
      </xdr:nvSpPr>
      <xdr:spPr>
        <a:xfrm>
          <a:off x="5076825" y="130187700"/>
          <a:ext cx="447675"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162</xdr:row>
      <xdr:rowOff>0</xdr:rowOff>
    </xdr:from>
    <xdr:ext cx="447675" cy="28575"/>
    <xdr:sp>
      <xdr:nvSpPr>
        <xdr:cNvPr id="3" name="Text Box 3"/>
        <xdr:cNvSpPr txBox="1">
          <a:spLocks noChangeArrowheads="1"/>
        </xdr:cNvSpPr>
      </xdr:nvSpPr>
      <xdr:spPr>
        <a:xfrm>
          <a:off x="5076825" y="130187700"/>
          <a:ext cx="447675"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162</xdr:row>
      <xdr:rowOff>0</xdr:rowOff>
    </xdr:from>
    <xdr:ext cx="447675" cy="28575"/>
    <xdr:sp>
      <xdr:nvSpPr>
        <xdr:cNvPr id="4" name="Text Box 4"/>
        <xdr:cNvSpPr txBox="1">
          <a:spLocks noChangeArrowheads="1"/>
        </xdr:cNvSpPr>
      </xdr:nvSpPr>
      <xdr:spPr>
        <a:xfrm>
          <a:off x="5076825" y="130187700"/>
          <a:ext cx="447675"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64"/>
  <sheetViews>
    <sheetView tabSelected="1" view="pageBreakPreview" zoomScale="55" zoomScaleNormal="70" zoomScaleSheetLayoutView="55" zoomScalePageLayoutView="0" workbookViewId="0" topLeftCell="A1">
      <pane xSplit="2" ySplit="12" topLeftCell="C13" activePane="bottomRight" state="frozen"/>
      <selection pane="topLeft" activeCell="A1" sqref="A1"/>
      <selection pane="topRight" activeCell="D1" sqref="D1"/>
      <selection pane="bottomLeft" activeCell="A13" sqref="A13"/>
      <selection pane="bottomRight" activeCell="I4" sqref="I4"/>
    </sheetView>
  </sheetViews>
  <sheetFormatPr defaultColWidth="9.00390625" defaultRowHeight="12.75"/>
  <cols>
    <col min="1" max="1" width="20.375" style="0" customWidth="1"/>
    <col min="2" max="2" width="65.625" style="44" customWidth="1"/>
    <col min="3" max="3" width="28.375" style="0" customWidth="1"/>
    <col min="4" max="4" width="33.375" style="0" customWidth="1"/>
    <col min="5" max="5" width="37.125" style="0" customWidth="1"/>
    <col min="6" max="7" width="24.625" style="0" customWidth="1"/>
    <col min="8" max="8" width="24.375" style="0" customWidth="1"/>
    <col min="9" max="9" width="22.125" style="0" customWidth="1"/>
    <col min="10" max="10" width="33.00390625" style="0" customWidth="1"/>
    <col min="11" max="11" width="20.125" style="0" bestFit="1" customWidth="1"/>
  </cols>
  <sheetData>
    <row r="2" ht="35.25" customHeight="1">
      <c r="I2" s="13" t="s">
        <v>48</v>
      </c>
    </row>
    <row r="3" ht="36.75" customHeight="1">
      <c r="I3" s="13" t="s">
        <v>267</v>
      </c>
    </row>
    <row r="4" ht="52.5" customHeight="1"/>
    <row r="5" spans="1:9" ht="31.5" customHeight="1">
      <c r="A5" s="1"/>
      <c r="B5" s="45"/>
      <c r="C5" s="2"/>
      <c r="D5" s="5" t="s">
        <v>12</v>
      </c>
      <c r="E5" s="5"/>
      <c r="F5" s="5"/>
      <c r="G5" s="5"/>
      <c r="H5" s="3"/>
      <c r="I5" s="3"/>
    </row>
    <row r="6" spans="1:10" ht="20.25">
      <c r="A6" s="1"/>
      <c r="B6" s="45"/>
      <c r="C6" s="2"/>
      <c r="D6" s="28" t="s">
        <v>50</v>
      </c>
      <c r="E6" s="28"/>
      <c r="F6" s="28"/>
      <c r="G6" s="28"/>
      <c r="H6" s="49"/>
      <c r="I6" s="49"/>
      <c r="J6" s="50"/>
    </row>
    <row r="7" spans="1:10" ht="21" thickBot="1">
      <c r="A7" s="1"/>
      <c r="B7" s="46" t="s">
        <v>45</v>
      </c>
      <c r="C7" s="9"/>
      <c r="D7" s="5"/>
      <c r="E7" s="5"/>
      <c r="F7" s="5"/>
      <c r="G7" s="5"/>
      <c r="H7" s="5"/>
      <c r="I7" s="5"/>
      <c r="J7" s="51" t="s">
        <v>46</v>
      </c>
    </row>
    <row r="8" spans="1:10" ht="24" customHeight="1">
      <c r="A8" s="135" t="s">
        <v>54</v>
      </c>
      <c r="B8" s="133" t="s">
        <v>0</v>
      </c>
      <c r="C8" s="140" t="s">
        <v>1</v>
      </c>
      <c r="D8" s="141"/>
      <c r="E8" s="141"/>
      <c r="F8" s="142"/>
      <c r="G8" s="137" t="s">
        <v>2</v>
      </c>
      <c r="H8" s="138"/>
      <c r="I8" s="139"/>
      <c r="J8" s="131" t="s">
        <v>53</v>
      </c>
    </row>
    <row r="9" spans="1:10" ht="12.75" customHeight="1">
      <c r="A9" s="136"/>
      <c r="B9" s="134"/>
      <c r="C9" s="126" t="s">
        <v>123</v>
      </c>
      <c r="D9" s="126" t="s">
        <v>51</v>
      </c>
      <c r="E9" s="126" t="s">
        <v>52</v>
      </c>
      <c r="F9" s="126" t="s">
        <v>49</v>
      </c>
      <c r="G9" s="126" t="s">
        <v>123</v>
      </c>
      <c r="H9" s="128" t="s">
        <v>52</v>
      </c>
      <c r="I9" s="126" t="s">
        <v>49</v>
      </c>
      <c r="J9" s="132"/>
    </row>
    <row r="10" spans="1:10" ht="18.75" customHeight="1">
      <c r="A10" s="136"/>
      <c r="B10" s="134"/>
      <c r="C10" s="126"/>
      <c r="D10" s="126"/>
      <c r="E10" s="127"/>
      <c r="F10" s="127"/>
      <c r="G10" s="126"/>
      <c r="H10" s="129"/>
      <c r="I10" s="127"/>
      <c r="J10" s="132"/>
    </row>
    <row r="11" spans="1:10" ht="112.5" customHeight="1">
      <c r="A11" s="136"/>
      <c r="B11" s="134"/>
      <c r="C11" s="126"/>
      <c r="D11" s="126"/>
      <c r="E11" s="127"/>
      <c r="F11" s="127"/>
      <c r="G11" s="126"/>
      <c r="H11" s="130"/>
      <c r="I11" s="127"/>
      <c r="J11" s="132"/>
    </row>
    <row r="12" spans="1:10" ht="20.25">
      <c r="A12" s="16">
        <v>1</v>
      </c>
      <c r="B12" s="47">
        <v>2</v>
      </c>
      <c r="C12" s="10">
        <v>3</v>
      </c>
      <c r="D12" s="10">
        <v>4</v>
      </c>
      <c r="E12" s="10">
        <v>5</v>
      </c>
      <c r="F12" s="10">
        <v>6</v>
      </c>
      <c r="G12" s="10">
        <v>7</v>
      </c>
      <c r="H12" s="10">
        <v>8</v>
      </c>
      <c r="I12" s="24">
        <v>9</v>
      </c>
      <c r="J12" s="11">
        <v>10</v>
      </c>
    </row>
    <row r="13" spans="1:10" ht="20.25">
      <c r="A13" s="96" t="s">
        <v>55</v>
      </c>
      <c r="B13" s="30" t="s">
        <v>34</v>
      </c>
      <c r="C13" s="36">
        <f>C14+C15</f>
        <v>79867998</v>
      </c>
      <c r="D13" s="36">
        <f>D14+D15</f>
        <v>21048749</v>
      </c>
      <c r="E13" s="36">
        <f>E14+E15</f>
        <v>17293226.03</v>
      </c>
      <c r="F13" s="37">
        <f>E13/D13*100</f>
        <v>82.15797542172221</v>
      </c>
      <c r="G13" s="36">
        <f>G14+G15</f>
        <v>5948304.2</v>
      </c>
      <c r="H13" s="36">
        <f>H14+H15</f>
        <v>651911.3999999999</v>
      </c>
      <c r="I13" s="32">
        <f aca="true" t="shared" si="0" ref="I13:I18">H13/G13*100</f>
        <v>10.959617700789408</v>
      </c>
      <c r="J13" s="33">
        <f>J14</f>
        <v>9611664.89</v>
      </c>
    </row>
    <row r="14" spans="1:10" ht="118.5" customHeight="1">
      <c r="A14" s="97" t="s">
        <v>56</v>
      </c>
      <c r="B14" s="29" t="s">
        <v>57</v>
      </c>
      <c r="C14" s="34">
        <v>42604191</v>
      </c>
      <c r="D14" s="35">
        <v>11737500</v>
      </c>
      <c r="E14" s="35">
        <v>9314992.09</v>
      </c>
      <c r="F14" s="27">
        <f aca="true" t="shared" si="1" ref="F14:F99">E14/D14*100</f>
        <v>79.36095497337593</v>
      </c>
      <c r="G14" s="27">
        <v>2272500</v>
      </c>
      <c r="H14" s="14">
        <v>296672.8</v>
      </c>
      <c r="I14" s="26">
        <f t="shared" si="0"/>
        <v>13.054908690869086</v>
      </c>
      <c r="J14" s="17">
        <f>E14+H14</f>
        <v>9611664.89</v>
      </c>
    </row>
    <row r="15" spans="1:10" ht="40.5">
      <c r="A15" s="97" t="s">
        <v>58</v>
      </c>
      <c r="B15" s="29" t="s">
        <v>59</v>
      </c>
      <c r="C15" s="34">
        <v>37263807</v>
      </c>
      <c r="D15" s="14">
        <v>9311249</v>
      </c>
      <c r="E15" s="14">
        <v>7978233.94</v>
      </c>
      <c r="F15" s="27">
        <f t="shared" si="1"/>
        <v>85.68382115009491</v>
      </c>
      <c r="G15" s="27">
        <v>3675804.2</v>
      </c>
      <c r="H15" s="14">
        <v>355238.6</v>
      </c>
      <c r="I15" s="26">
        <f t="shared" si="0"/>
        <v>9.664241637244986</v>
      </c>
      <c r="J15" s="17">
        <f>SUM(J16:J27)</f>
        <v>386299173.84</v>
      </c>
    </row>
    <row r="16" spans="1:10" ht="20.25">
      <c r="A16" s="96" t="s">
        <v>60</v>
      </c>
      <c r="B16" s="30" t="s">
        <v>35</v>
      </c>
      <c r="C16" s="38">
        <f>C17+C18+C19+C20+C21+C22+C23+C24+C25+C26+C27+C28</f>
        <v>712329256</v>
      </c>
      <c r="D16" s="38">
        <f>D17+D18+D19+D20+D21+D22+D23+D24+D25+D26+D27+D28</f>
        <v>182204180</v>
      </c>
      <c r="E16" s="38">
        <f>E17+E18+E19+E20+E21+E22+E23+E24+E25+E26+E27+E28</f>
        <v>176697022.67999998</v>
      </c>
      <c r="F16" s="31">
        <f t="shared" si="1"/>
        <v>96.97748025319726</v>
      </c>
      <c r="G16" s="38">
        <f>G17+G18+G21+G22+G23+G24+G27</f>
        <v>95692023.05000001</v>
      </c>
      <c r="H16" s="38">
        <f>H17+H18+H21+H22+H23+H24+H27</f>
        <v>16459804.240000002</v>
      </c>
      <c r="I16" s="32">
        <f t="shared" si="0"/>
        <v>17.20081122268634</v>
      </c>
      <c r="J16" s="39">
        <f aca="true" t="shared" si="2" ref="J16:J27">E16+H16</f>
        <v>193156826.92</v>
      </c>
    </row>
    <row r="17" spans="1:10" ht="20.25">
      <c r="A17" s="97" t="s">
        <v>61</v>
      </c>
      <c r="B17" s="29" t="s">
        <v>62</v>
      </c>
      <c r="C17" s="34">
        <v>204767666</v>
      </c>
      <c r="D17" s="14">
        <v>47102083</v>
      </c>
      <c r="E17" s="14">
        <v>46435960.33</v>
      </c>
      <c r="F17" s="27">
        <f t="shared" si="1"/>
        <v>98.5857893588273</v>
      </c>
      <c r="G17" s="27">
        <v>43785979.86</v>
      </c>
      <c r="H17" s="14">
        <v>5615352.79</v>
      </c>
      <c r="I17" s="26">
        <f t="shared" si="0"/>
        <v>12.824545226472864</v>
      </c>
      <c r="J17" s="17">
        <f t="shared" si="2"/>
        <v>52051313.12</v>
      </c>
    </row>
    <row r="18" spans="1:10" ht="101.25">
      <c r="A18" s="97" t="s">
        <v>63</v>
      </c>
      <c r="B18" s="29" t="s">
        <v>64</v>
      </c>
      <c r="C18" s="34">
        <v>387578584</v>
      </c>
      <c r="D18" s="14">
        <v>97582307</v>
      </c>
      <c r="E18" s="14">
        <v>96615709.78</v>
      </c>
      <c r="F18" s="27">
        <f t="shared" si="1"/>
        <v>99.0094544290698</v>
      </c>
      <c r="G18" s="27">
        <v>32564944.82</v>
      </c>
      <c r="H18" s="14">
        <v>8744888.49</v>
      </c>
      <c r="I18" s="26">
        <f t="shared" si="0"/>
        <v>26.853687418592713</v>
      </c>
      <c r="J18" s="17">
        <f t="shared" si="2"/>
        <v>105360598.27</v>
      </c>
    </row>
    <row r="19" spans="1:10" ht="40.5">
      <c r="A19" s="97" t="s">
        <v>124</v>
      </c>
      <c r="B19" s="29" t="s">
        <v>125</v>
      </c>
      <c r="C19" s="34">
        <v>2169200</v>
      </c>
      <c r="D19" s="14">
        <v>485950</v>
      </c>
      <c r="E19" s="14">
        <v>466375.32</v>
      </c>
      <c r="F19" s="27">
        <f t="shared" si="1"/>
        <v>95.97187364955242</v>
      </c>
      <c r="G19" s="27"/>
      <c r="H19" s="14"/>
      <c r="I19" s="26"/>
      <c r="J19" s="17">
        <f t="shared" si="2"/>
        <v>466375.32</v>
      </c>
    </row>
    <row r="20" spans="1:10" ht="101.25">
      <c r="A20" s="97" t="s">
        <v>126</v>
      </c>
      <c r="B20" s="29" t="s">
        <v>127</v>
      </c>
      <c r="C20" s="34">
        <v>927900</v>
      </c>
      <c r="D20" s="14">
        <v>208300</v>
      </c>
      <c r="E20" s="14">
        <v>165099.82</v>
      </c>
      <c r="F20" s="27">
        <f t="shared" si="1"/>
        <v>79.26059529524724</v>
      </c>
      <c r="G20" s="27"/>
      <c r="H20" s="23"/>
      <c r="I20" s="26"/>
      <c r="J20" s="17">
        <f t="shared" si="2"/>
        <v>165099.82</v>
      </c>
    </row>
    <row r="21" spans="1:10" ht="101.25">
      <c r="A21" s="97" t="s">
        <v>65</v>
      </c>
      <c r="B21" s="29" t="s">
        <v>66</v>
      </c>
      <c r="C21" s="34">
        <v>12397342</v>
      </c>
      <c r="D21" s="14">
        <v>3009975</v>
      </c>
      <c r="E21" s="14">
        <v>2898650.05</v>
      </c>
      <c r="F21" s="27">
        <f t="shared" si="1"/>
        <v>96.30146595901958</v>
      </c>
      <c r="G21" s="27">
        <v>51600</v>
      </c>
      <c r="H21" s="14">
        <v>7804.66</v>
      </c>
      <c r="I21" s="26">
        <f>H21/G21*100</f>
        <v>15.12531007751938</v>
      </c>
      <c r="J21" s="17">
        <f t="shared" si="2"/>
        <v>2906454.71</v>
      </c>
    </row>
    <row r="22" spans="1:10" ht="60.75">
      <c r="A22" s="97" t="s">
        <v>67</v>
      </c>
      <c r="B22" s="29" t="s">
        <v>68</v>
      </c>
      <c r="C22" s="34">
        <v>22132492</v>
      </c>
      <c r="D22" s="14">
        <v>5711036</v>
      </c>
      <c r="E22" s="14">
        <v>5052104.13</v>
      </c>
      <c r="F22" s="27">
        <f t="shared" si="1"/>
        <v>88.46213068872267</v>
      </c>
      <c r="G22" s="27">
        <v>10331358.47</v>
      </c>
      <c r="H22" s="14">
        <v>152108.09</v>
      </c>
      <c r="I22" s="26">
        <f>H22/G22*100</f>
        <v>1.4722951530690618</v>
      </c>
      <c r="J22" s="17">
        <f t="shared" si="2"/>
        <v>5204212.22</v>
      </c>
    </row>
    <row r="23" spans="1:10" ht="60.75">
      <c r="A23" s="97" t="s">
        <v>69</v>
      </c>
      <c r="B23" s="29" t="s">
        <v>70</v>
      </c>
      <c r="C23" s="34">
        <v>67187300</v>
      </c>
      <c r="D23" s="14">
        <v>24228141</v>
      </c>
      <c r="E23" s="14">
        <v>21770639</v>
      </c>
      <c r="F23" s="27">
        <f t="shared" si="1"/>
        <v>89.85682805791826</v>
      </c>
      <c r="G23" s="27">
        <v>8321899.9</v>
      </c>
      <c r="H23" s="14">
        <v>1854532.72</v>
      </c>
      <c r="I23" s="26">
        <f>H23/G23*100</f>
        <v>22.284967883355577</v>
      </c>
      <c r="J23" s="17">
        <f t="shared" si="2"/>
        <v>23625171.72</v>
      </c>
    </row>
    <row r="24" spans="1:10" ht="40.5">
      <c r="A24" s="97" t="s">
        <v>71</v>
      </c>
      <c r="B24" s="29" t="s">
        <v>72</v>
      </c>
      <c r="C24" s="40">
        <v>3584428</v>
      </c>
      <c r="D24" s="23">
        <v>831363</v>
      </c>
      <c r="E24" s="23">
        <v>715130.67</v>
      </c>
      <c r="F24" s="41">
        <f t="shared" si="1"/>
        <v>86.01906387462518</v>
      </c>
      <c r="G24" s="41">
        <v>53980</v>
      </c>
      <c r="H24" s="23">
        <v>20223.9</v>
      </c>
      <c r="I24" s="26">
        <f>H24/G24*100</f>
        <v>37.46554279362727</v>
      </c>
      <c r="J24" s="42">
        <f t="shared" si="2"/>
        <v>735354.5700000001</v>
      </c>
    </row>
    <row r="25" spans="1:10" ht="20.25">
      <c r="A25" s="97" t="s">
        <v>128</v>
      </c>
      <c r="B25" s="29" t="s">
        <v>129</v>
      </c>
      <c r="C25" s="34">
        <v>3808100</v>
      </c>
      <c r="D25" s="14">
        <v>998873</v>
      </c>
      <c r="E25" s="14">
        <v>833149.9</v>
      </c>
      <c r="F25" s="27">
        <f t="shared" si="1"/>
        <v>83.40899193390952</v>
      </c>
      <c r="G25" s="27"/>
      <c r="H25" s="14"/>
      <c r="I25" s="26"/>
      <c r="J25" s="17">
        <f t="shared" si="2"/>
        <v>833149.9</v>
      </c>
    </row>
    <row r="26" spans="1:10" ht="40.5">
      <c r="A26" s="97" t="s">
        <v>130</v>
      </c>
      <c r="B26" s="29" t="s">
        <v>131</v>
      </c>
      <c r="C26" s="34">
        <v>1785700</v>
      </c>
      <c r="D26" s="14">
        <v>460793</v>
      </c>
      <c r="E26" s="14">
        <v>405830.26</v>
      </c>
      <c r="F26" s="27">
        <f t="shared" si="1"/>
        <v>88.07214085283414</v>
      </c>
      <c r="G26" s="27"/>
      <c r="H26" s="14"/>
      <c r="I26" s="26"/>
      <c r="J26" s="17">
        <f t="shared" si="2"/>
        <v>405830.26</v>
      </c>
    </row>
    <row r="27" spans="1:10" ht="20.25">
      <c r="A27" s="97" t="s">
        <v>73</v>
      </c>
      <c r="B27" s="29" t="s">
        <v>74</v>
      </c>
      <c r="C27" s="34">
        <v>5956144</v>
      </c>
      <c r="D27" s="14">
        <v>1570879</v>
      </c>
      <c r="E27" s="14">
        <v>1323893.42</v>
      </c>
      <c r="F27" s="27">
        <f t="shared" si="1"/>
        <v>84.27723713920678</v>
      </c>
      <c r="G27" s="27">
        <v>582260</v>
      </c>
      <c r="H27" s="14">
        <v>64893.59</v>
      </c>
      <c r="I27" s="26">
        <f>H27/G27*100</f>
        <v>11.145122453886579</v>
      </c>
      <c r="J27" s="17">
        <f t="shared" si="2"/>
        <v>1388787.01</v>
      </c>
    </row>
    <row r="28" spans="1:10" ht="60.75">
      <c r="A28" s="97" t="s">
        <v>132</v>
      </c>
      <c r="B28" s="29" t="s">
        <v>133</v>
      </c>
      <c r="C28" s="34">
        <v>34400</v>
      </c>
      <c r="D28" s="14">
        <v>14480</v>
      </c>
      <c r="E28" s="14">
        <v>14480</v>
      </c>
      <c r="F28" s="27">
        <f t="shared" si="1"/>
        <v>100</v>
      </c>
      <c r="G28" s="27"/>
      <c r="H28" s="14"/>
      <c r="I28" s="26"/>
      <c r="J28" s="17">
        <f>SUM(J29:J34)</f>
        <v>152536977.86</v>
      </c>
    </row>
    <row r="29" spans="1:10" ht="20.25">
      <c r="A29" s="96" t="s">
        <v>75</v>
      </c>
      <c r="B29" s="30" t="s">
        <v>36</v>
      </c>
      <c r="C29" s="36">
        <f>C30+C31+C32+C33+C34+C35</f>
        <v>287705300</v>
      </c>
      <c r="D29" s="36">
        <f>D30+D31+D32+D33+D34+D35</f>
        <v>76290374</v>
      </c>
      <c r="E29" s="36">
        <f>E30+E31+E32+E33+E34+E35</f>
        <v>70458429.12</v>
      </c>
      <c r="F29" s="31">
        <f t="shared" si="1"/>
        <v>92.35559537301522</v>
      </c>
      <c r="G29" s="36">
        <f>G30+G31+G32+G33+G34+G35</f>
        <v>30302530.990000002</v>
      </c>
      <c r="H29" s="36">
        <f>H30+H31+H32+H33+H34+H35</f>
        <v>5993770.559999999</v>
      </c>
      <c r="I29" s="32">
        <f>H29/G29*100</f>
        <v>19.779768765777273</v>
      </c>
      <c r="J29" s="39">
        <f aca="true" t="shared" si="3" ref="J29:J34">E29+H29</f>
        <v>76452199.68</v>
      </c>
    </row>
    <row r="30" spans="1:10" ht="40.5">
      <c r="A30" s="97" t="s">
        <v>76</v>
      </c>
      <c r="B30" s="29" t="s">
        <v>77</v>
      </c>
      <c r="C30" s="34">
        <v>145143110</v>
      </c>
      <c r="D30" s="14">
        <v>37621390</v>
      </c>
      <c r="E30" s="14">
        <v>35369661.28</v>
      </c>
      <c r="F30" s="27">
        <f t="shared" si="1"/>
        <v>94.014764685728</v>
      </c>
      <c r="G30" s="27">
        <v>17222736.76</v>
      </c>
      <c r="H30" s="14">
        <v>3317780.8</v>
      </c>
      <c r="I30" s="26">
        <f>H30/G30*100</f>
        <v>19.263958139948947</v>
      </c>
      <c r="J30" s="17">
        <f t="shared" si="3"/>
        <v>38687442.08</v>
      </c>
    </row>
    <row r="31" spans="1:10" ht="40.5">
      <c r="A31" s="97" t="s">
        <v>78</v>
      </c>
      <c r="B31" s="29" t="s">
        <v>79</v>
      </c>
      <c r="C31" s="40">
        <v>42735400</v>
      </c>
      <c r="D31" s="23">
        <v>11531210</v>
      </c>
      <c r="E31" s="23">
        <v>10879920.61</v>
      </c>
      <c r="F31" s="41">
        <f t="shared" si="1"/>
        <v>94.35194233736095</v>
      </c>
      <c r="G31" s="41">
        <v>1889707</v>
      </c>
      <c r="H31" s="23">
        <v>820399.44</v>
      </c>
      <c r="I31" s="26">
        <f>H31/G31*100</f>
        <v>43.41410811305668</v>
      </c>
      <c r="J31" s="42">
        <f t="shared" si="3"/>
        <v>11700320.049999999</v>
      </c>
    </row>
    <row r="32" spans="1:10" ht="20.25">
      <c r="A32" s="97" t="s">
        <v>80</v>
      </c>
      <c r="B32" s="29" t="s">
        <v>81</v>
      </c>
      <c r="C32" s="34">
        <v>46136400</v>
      </c>
      <c r="D32" s="14">
        <v>13633470</v>
      </c>
      <c r="E32" s="14">
        <v>12528566.36</v>
      </c>
      <c r="F32" s="27">
        <f t="shared" si="1"/>
        <v>91.89565356435303</v>
      </c>
      <c r="G32" s="27">
        <v>5146287.23</v>
      </c>
      <c r="H32" s="14">
        <v>1143223.38</v>
      </c>
      <c r="I32" s="26">
        <f>H32/G32*100</f>
        <v>22.214527268039795</v>
      </c>
      <c r="J32" s="17">
        <f t="shared" si="3"/>
        <v>13671789.739999998</v>
      </c>
    </row>
    <row r="33" spans="1:10" ht="20.25">
      <c r="A33" s="97" t="s">
        <v>82</v>
      </c>
      <c r="B33" s="29" t="s">
        <v>83</v>
      </c>
      <c r="C33" s="34">
        <v>9227500</v>
      </c>
      <c r="D33" s="14">
        <v>2335300</v>
      </c>
      <c r="E33" s="14">
        <v>1990205.3</v>
      </c>
      <c r="F33" s="27">
        <f t="shared" si="1"/>
        <v>85.22268231062391</v>
      </c>
      <c r="G33" s="27">
        <v>3805900</v>
      </c>
      <c r="H33" s="14">
        <v>667281.44</v>
      </c>
      <c r="I33" s="26">
        <f>H33/G33*100</f>
        <v>17.532815891116424</v>
      </c>
      <c r="J33" s="17">
        <f t="shared" si="3"/>
        <v>2657486.74</v>
      </c>
    </row>
    <row r="34" spans="1:10" ht="20.25">
      <c r="A34" s="97" t="s">
        <v>84</v>
      </c>
      <c r="B34" s="29" t="s">
        <v>85</v>
      </c>
      <c r="C34" s="34">
        <v>42991990</v>
      </c>
      <c r="D34" s="14">
        <v>10769904</v>
      </c>
      <c r="E34" s="14">
        <v>9367739.57</v>
      </c>
      <c r="F34" s="27">
        <f t="shared" si="1"/>
        <v>86.98071561269256</v>
      </c>
      <c r="G34" s="27">
        <v>2033900</v>
      </c>
      <c r="H34" s="14">
        <v>0</v>
      </c>
      <c r="I34" s="26">
        <v>0</v>
      </c>
      <c r="J34" s="17">
        <f t="shared" si="3"/>
        <v>9367739.57</v>
      </c>
    </row>
    <row r="35" spans="1:10" ht="81">
      <c r="A35" s="97" t="s">
        <v>86</v>
      </c>
      <c r="B35" s="29" t="s">
        <v>13</v>
      </c>
      <c r="C35" s="34">
        <v>1470900</v>
      </c>
      <c r="D35" s="14">
        <v>399100</v>
      </c>
      <c r="E35" s="14">
        <v>322336</v>
      </c>
      <c r="F35" s="27">
        <f t="shared" si="1"/>
        <v>80.76572287647205</v>
      </c>
      <c r="G35" s="27">
        <v>204000</v>
      </c>
      <c r="H35" s="14">
        <v>45085.5</v>
      </c>
      <c r="I35" s="26">
        <f>H35/G35*100</f>
        <v>22.100735294117648</v>
      </c>
      <c r="J35" s="17">
        <f>SUM(J36:J91)</f>
        <v>899721167.35</v>
      </c>
    </row>
    <row r="36" spans="1:10" ht="20.25">
      <c r="A36" s="96" t="s">
        <v>87</v>
      </c>
      <c r="B36" s="30" t="s">
        <v>37</v>
      </c>
      <c r="C36" s="36">
        <f>C37+C51+C55+C65+C75+C76+C77+C78+C81+C83+C86+C90+C92+C93+C94</f>
        <v>692725105</v>
      </c>
      <c r="D36" s="36">
        <f>D37+D51+D55+D65+D75+D76+D77+D78+D81+D83+D86+D90+D92+D93+D94</f>
        <v>309664544.5</v>
      </c>
      <c r="E36" s="36">
        <f>E37+E51+E55+E65+E75+E76+E77+E78+E81+E83+E86+E90+E92+E93+E94</f>
        <v>304162309.92</v>
      </c>
      <c r="F36" s="31">
        <f t="shared" si="1"/>
        <v>98.22316287811246</v>
      </c>
      <c r="G36" s="36">
        <f>G37+G51+G55+G65+G75+G76+G77+G78+G81+G83+G86+G90+G92+G93+G94</f>
        <v>3032141.08</v>
      </c>
      <c r="H36" s="36">
        <f>H37+H51+H55+H65+H75+H76+H77+H78+H81+H83+H86+H90+H92+H93+H94</f>
        <v>451532.97</v>
      </c>
      <c r="I36" s="32">
        <f>H36/G36*100</f>
        <v>14.891555441740856</v>
      </c>
      <c r="J36" s="39">
        <f>E36+H36</f>
        <v>304613842.89000005</v>
      </c>
    </row>
    <row r="37" spans="1:10" s="73" customFormat="1" ht="135" customHeight="1">
      <c r="A37" s="98">
        <v>3010</v>
      </c>
      <c r="B37" s="74" t="s">
        <v>233</v>
      </c>
      <c r="C37" s="70">
        <f>C38+C41+C48+C49+C50</f>
        <v>303052900</v>
      </c>
      <c r="D37" s="70">
        <f>D38+D41+D48+D49+D50</f>
        <v>214487378.02</v>
      </c>
      <c r="E37" s="70">
        <f>E38+E41+E48+E49+E50</f>
        <v>214487378.02</v>
      </c>
      <c r="F37" s="71">
        <f>E37/D37*100</f>
        <v>100</v>
      </c>
      <c r="G37" s="70"/>
      <c r="H37" s="70"/>
      <c r="I37" s="71"/>
      <c r="J37" s="72">
        <f>E37+H37</f>
        <v>214487378.02</v>
      </c>
    </row>
    <row r="38" spans="1:10" ht="156.75" customHeight="1">
      <c r="A38" s="120" t="s">
        <v>134</v>
      </c>
      <c r="B38" s="53" t="s">
        <v>217</v>
      </c>
      <c r="C38" s="106">
        <v>44453900</v>
      </c>
      <c r="D38" s="106">
        <v>13012974.62</v>
      </c>
      <c r="E38" s="106">
        <v>13012974.62</v>
      </c>
      <c r="F38" s="111">
        <f t="shared" si="1"/>
        <v>100</v>
      </c>
      <c r="G38" s="106"/>
      <c r="H38" s="106"/>
      <c r="I38" s="111"/>
      <c r="J38" s="104">
        <f>E38+H38</f>
        <v>13012974.62</v>
      </c>
    </row>
    <row r="39" spans="1:10" ht="149.25" customHeight="1">
      <c r="A39" s="121"/>
      <c r="B39" s="54" t="s">
        <v>218</v>
      </c>
      <c r="C39" s="114"/>
      <c r="D39" s="114"/>
      <c r="E39" s="114"/>
      <c r="F39" s="116"/>
      <c r="G39" s="113"/>
      <c r="H39" s="113"/>
      <c r="I39" s="116"/>
      <c r="J39" s="118"/>
    </row>
    <row r="40" spans="1:10" ht="111" customHeight="1">
      <c r="A40" s="122"/>
      <c r="B40" s="55" t="s">
        <v>219</v>
      </c>
      <c r="C40" s="115"/>
      <c r="D40" s="115"/>
      <c r="E40" s="115"/>
      <c r="F40" s="117"/>
      <c r="G40" s="108"/>
      <c r="H40" s="108"/>
      <c r="I40" s="117"/>
      <c r="J40" s="119"/>
    </row>
    <row r="41" spans="1:10" ht="121.5">
      <c r="A41" s="120" t="s">
        <v>135</v>
      </c>
      <c r="B41" s="60" t="s">
        <v>220</v>
      </c>
      <c r="C41" s="106">
        <v>12827000</v>
      </c>
      <c r="D41" s="106">
        <v>3893261.91</v>
      </c>
      <c r="E41" s="106">
        <v>3893261.91</v>
      </c>
      <c r="F41" s="111">
        <f>E41/D41*100</f>
        <v>100</v>
      </c>
      <c r="G41" s="111"/>
      <c r="H41" s="111"/>
      <c r="I41" s="111"/>
      <c r="J41" s="104">
        <f>E41+H41</f>
        <v>3893261.91</v>
      </c>
    </row>
    <row r="42" spans="1:10" ht="151.5" customHeight="1">
      <c r="A42" s="121"/>
      <c r="B42" s="61" t="s">
        <v>221</v>
      </c>
      <c r="C42" s="114"/>
      <c r="D42" s="114"/>
      <c r="E42" s="114"/>
      <c r="F42" s="116"/>
      <c r="G42" s="116"/>
      <c r="H42" s="124"/>
      <c r="I42" s="116"/>
      <c r="J42" s="118"/>
    </row>
    <row r="43" spans="1:10" ht="121.5">
      <c r="A43" s="121"/>
      <c r="B43" s="61" t="s">
        <v>222</v>
      </c>
      <c r="C43" s="114"/>
      <c r="D43" s="114"/>
      <c r="E43" s="114"/>
      <c r="F43" s="116"/>
      <c r="G43" s="116"/>
      <c r="H43" s="124"/>
      <c r="I43" s="116"/>
      <c r="J43" s="118"/>
    </row>
    <row r="44" spans="1:10" ht="153" customHeight="1">
      <c r="A44" s="121"/>
      <c r="B44" s="61" t="s">
        <v>223</v>
      </c>
      <c r="C44" s="114"/>
      <c r="D44" s="114"/>
      <c r="E44" s="114"/>
      <c r="F44" s="116"/>
      <c r="G44" s="116"/>
      <c r="H44" s="124"/>
      <c r="I44" s="116"/>
      <c r="J44" s="118"/>
    </row>
    <row r="45" spans="1:10" ht="132.75" customHeight="1">
      <c r="A45" s="121"/>
      <c r="B45" s="61" t="s">
        <v>224</v>
      </c>
      <c r="C45" s="114"/>
      <c r="D45" s="114"/>
      <c r="E45" s="114"/>
      <c r="F45" s="116"/>
      <c r="G45" s="116"/>
      <c r="H45" s="124"/>
      <c r="I45" s="116"/>
      <c r="J45" s="118"/>
    </row>
    <row r="46" spans="1:10" ht="146.25" customHeight="1">
      <c r="A46" s="121"/>
      <c r="B46" s="61" t="s">
        <v>225</v>
      </c>
      <c r="C46" s="114"/>
      <c r="D46" s="114"/>
      <c r="E46" s="114"/>
      <c r="F46" s="116"/>
      <c r="G46" s="116"/>
      <c r="H46" s="124"/>
      <c r="I46" s="116"/>
      <c r="J46" s="118"/>
    </row>
    <row r="47" spans="1:10" ht="159" customHeight="1">
      <c r="A47" s="122"/>
      <c r="B47" s="62" t="s">
        <v>226</v>
      </c>
      <c r="C47" s="115"/>
      <c r="D47" s="115"/>
      <c r="E47" s="115"/>
      <c r="F47" s="117"/>
      <c r="G47" s="117"/>
      <c r="H47" s="125"/>
      <c r="I47" s="117"/>
      <c r="J47" s="119"/>
    </row>
    <row r="48" spans="1:10" ht="153.75" customHeight="1">
      <c r="A48" s="99" t="s">
        <v>136</v>
      </c>
      <c r="B48" s="63" t="s">
        <v>137</v>
      </c>
      <c r="C48" s="64">
        <v>2172400</v>
      </c>
      <c r="D48" s="65">
        <v>853819.88</v>
      </c>
      <c r="E48" s="65">
        <v>853819.88</v>
      </c>
      <c r="F48" s="66">
        <f t="shared" si="1"/>
        <v>100</v>
      </c>
      <c r="G48" s="66"/>
      <c r="H48" s="65"/>
      <c r="I48" s="67"/>
      <c r="J48" s="68">
        <f>E48+H48</f>
        <v>853819.88</v>
      </c>
    </row>
    <row r="49" spans="1:10" ht="69" customHeight="1">
      <c r="A49" s="99" t="s">
        <v>138</v>
      </c>
      <c r="B49" s="63" t="s">
        <v>139</v>
      </c>
      <c r="C49" s="69">
        <v>3916300</v>
      </c>
      <c r="D49" s="65">
        <v>1157141.06</v>
      </c>
      <c r="E49" s="65">
        <v>1157141.06</v>
      </c>
      <c r="F49" s="66">
        <f t="shared" si="1"/>
        <v>100</v>
      </c>
      <c r="G49" s="66"/>
      <c r="H49" s="65"/>
      <c r="I49" s="67"/>
      <c r="J49" s="68">
        <f>E49+H49</f>
        <v>1157141.06</v>
      </c>
    </row>
    <row r="50" spans="1:10" ht="81.75" customHeight="1">
      <c r="A50" s="99" t="s">
        <v>140</v>
      </c>
      <c r="B50" s="63" t="s">
        <v>141</v>
      </c>
      <c r="C50" s="69">
        <v>239683300</v>
      </c>
      <c r="D50" s="65">
        <v>195570180.55</v>
      </c>
      <c r="E50" s="65">
        <v>195570180.55</v>
      </c>
      <c r="F50" s="66">
        <f t="shared" si="1"/>
        <v>100</v>
      </c>
      <c r="G50" s="66"/>
      <c r="H50" s="65"/>
      <c r="I50" s="67"/>
      <c r="J50" s="68">
        <f>E50+H50</f>
        <v>195570180.55</v>
      </c>
    </row>
    <row r="51" spans="1:10" ht="81.75" customHeight="1">
      <c r="A51" s="100">
        <v>3020</v>
      </c>
      <c r="B51" s="75" t="s">
        <v>234</v>
      </c>
      <c r="C51" s="52">
        <f>C52+C54</f>
        <v>29400</v>
      </c>
      <c r="D51" s="52">
        <f>D52+D54</f>
        <v>29400</v>
      </c>
      <c r="E51" s="52">
        <f>E52+E54</f>
        <v>26482.88</v>
      </c>
      <c r="F51" s="27">
        <f t="shared" si="1"/>
        <v>90.0778231292517</v>
      </c>
      <c r="G51" s="52">
        <f>G52+G54</f>
        <v>0</v>
      </c>
      <c r="H51" s="52">
        <f>H52+H54</f>
        <v>0</v>
      </c>
      <c r="I51" s="27">
        <v>0</v>
      </c>
      <c r="J51" s="17">
        <f>E51+H51</f>
        <v>26482.88</v>
      </c>
    </row>
    <row r="52" spans="1:10" ht="162.75" customHeight="1">
      <c r="A52" s="120" t="s">
        <v>142</v>
      </c>
      <c r="B52" s="56" t="s">
        <v>227</v>
      </c>
      <c r="C52" s="106">
        <v>2200</v>
      </c>
      <c r="D52" s="123">
        <v>2200</v>
      </c>
      <c r="E52" s="123">
        <v>0</v>
      </c>
      <c r="F52" s="111">
        <f>E52/D52*100</f>
        <v>0</v>
      </c>
      <c r="G52" s="106"/>
      <c r="H52" s="106"/>
      <c r="I52" s="123"/>
      <c r="J52" s="104">
        <f>E52+H52</f>
        <v>0</v>
      </c>
    </row>
    <row r="53" spans="1:10" ht="176.25" customHeight="1">
      <c r="A53" s="122"/>
      <c r="B53" s="56" t="s">
        <v>228</v>
      </c>
      <c r="C53" s="115"/>
      <c r="D53" s="117"/>
      <c r="E53" s="117"/>
      <c r="F53" s="117"/>
      <c r="G53" s="115"/>
      <c r="H53" s="108"/>
      <c r="I53" s="117"/>
      <c r="J53" s="119"/>
    </row>
    <row r="54" spans="1:10" ht="100.5" customHeight="1">
      <c r="A54" s="99" t="s">
        <v>143</v>
      </c>
      <c r="B54" s="63" t="s">
        <v>144</v>
      </c>
      <c r="C54" s="69">
        <v>27200</v>
      </c>
      <c r="D54" s="65">
        <v>27200</v>
      </c>
      <c r="E54" s="65">
        <v>26482.88</v>
      </c>
      <c r="F54" s="66">
        <f t="shared" si="1"/>
        <v>97.3635294117647</v>
      </c>
      <c r="G54" s="66"/>
      <c r="H54" s="65"/>
      <c r="I54" s="67"/>
      <c r="J54" s="68">
        <f>E54+H54</f>
        <v>26482.88</v>
      </c>
    </row>
    <row r="55" spans="1:10" ht="179.25" customHeight="1">
      <c r="A55" s="109">
        <v>3030</v>
      </c>
      <c r="B55" s="76" t="s">
        <v>235</v>
      </c>
      <c r="C55" s="106">
        <f>C57+C60+C61+C62+C63+C64</f>
        <v>47525000</v>
      </c>
      <c r="D55" s="106">
        <f>D57+D60+D61+D62+D63+D64</f>
        <v>9176136</v>
      </c>
      <c r="E55" s="106">
        <f>E57+E60+E61+E62+E63+E64</f>
        <v>8648590.92</v>
      </c>
      <c r="F55" s="111">
        <f>E55/D55*100</f>
        <v>94.25090168672304</v>
      </c>
      <c r="G55" s="106">
        <f>G57+G60+G61+G62+G63+G64</f>
        <v>50000</v>
      </c>
      <c r="H55" s="106">
        <f>H57+H60+H61+H62+H63+H64</f>
        <v>0</v>
      </c>
      <c r="I55" s="106">
        <v>22.100735294117648</v>
      </c>
      <c r="J55" s="104">
        <f>E55+H55</f>
        <v>8648590.92</v>
      </c>
    </row>
    <row r="56" spans="1:10" ht="172.5" customHeight="1">
      <c r="A56" s="110"/>
      <c r="B56" s="77" t="s">
        <v>236</v>
      </c>
      <c r="C56" s="107"/>
      <c r="D56" s="107"/>
      <c r="E56" s="107"/>
      <c r="F56" s="112"/>
      <c r="G56" s="107"/>
      <c r="H56" s="108"/>
      <c r="I56" s="107"/>
      <c r="J56" s="105"/>
    </row>
    <row r="57" spans="1:10" ht="161.25" customHeight="1">
      <c r="A57" s="120" t="s">
        <v>88</v>
      </c>
      <c r="B57" s="57" t="s">
        <v>229</v>
      </c>
      <c r="C57" s="106">
        <v>200000</v>
      </c>
      <c r="D57" s="106">
        <v>24900</v>
      </c>
      <c r="E57" s="106">
        <v>14115.28</v>
      </c>
      <c r="F57" s="111">
        <f t="shared" si="1"/>
        <v>56.687871485943774</v>
      </c>
      <c r="G57" s="106">
        <v>50000</v>
      </c>
      <c r="H57" s="106">
        <v>0</v>
      </c>
      <c r="I57" s="106">
        <f>H57/G57*100</f>
        <v>0</v>
      </c>
      <c r="J57" s="104">
        <f>E57+H57</f>
        <v>14115.28</v>
      </c>
    </row>
    <row r="58" spans="1:10" ht="165.75" customHeight="1">
      <c r="A58" s="121"/>
      <c r="B58" s="58" t="s">
        <v>230</v>
      </c>
      <c r="C58" s="114"/>
      <c r="D58" s="114"/>
      <c r="E58" s="114"/>
      <c r="F58" s="116"/>
      <c r="G58" s="114"/>
      <c r="H58" s="113"/>
      <c r="I58" s="114"/>
      <c r="J58" s="118"/>
    </row>
    <row r="59" spans="1:10" ht="93" customHeight="1">
      <c r="A59" s="122"/>
      <c r="B59" s="59" t="s">
        <v>231</v>
      </c>
      <c r="C59" s="115"/>
      <c r="D59" s="115"/>
      <c r="E59" s="115"/>
      <c r="F59" s="117"/>
      <c r="G59" s="115"/>
      <c r="H59" s="108"/>
      <c r="I59" s="115"/>
      <c r="J59" s="119"/>
    </row>
    <row r="60" spans="1:10" ht="141" customHeight="1">
      <c r="A60" s="99" t="s">
        <v>145</v>
      </c>
      <c r="B60" s="63" t="s">
        <v>146</v>
      </c>
      <c r="C60" s="64">
        <v>25000</v>
      </c>
      <c r="D60" s="65">
        <v>6240</v>
      </c>
      <c r="E60" s="65">
        <v>0</v>
      </c>
      <c r="F60" s="66">
        <f t="shared" si="1"/>
        <v>0</v>
      </c>
      <c r="G60" s="66"/>
      <c r="H60" s="65"/>
      <c r="I60" s="67"/>
      <c r="J60" s="68">
        <f aca="true" t="shared" si="4" ref="J60:J91">E60+H60</f>
        <v>0</v>
      </c>
    </row>
    <row r="61" spans="1:10" ht="48" customHeight="1">
      <c r="A61" s="99" t="s">
        <v>147</v>
      </c>
      <c r="B61" s="63" t="s">
        <v>148</v>
      </c>
      <c r="C61" s="69">
        <v>1900000</v>
      </c>
      <c r="D61" s="65">
        <v>474999</v>
      </c>
      <c r="E61" s="65">
        <v>421850.14</v>
      </c>
      <c r="F61" s="66">
        <f t="shared" si="1"/>
        <v>88.81074275945844</v>
      </c>
      <c r="G61" s="66"/>
      <c r="H61" s="65"/>
      <c r="I61" s="67"/>
      <c r="J61" s="68">
        <f t="shared" si="4"/>
        <v>421850.14</v>
      </c>
    </row>
    <row r="62" spans="1:10" ht="90.75" customHeight="1">
      <c r="A62" s="99" t="s">
        <v>149</v>
      </c>
      <c r="B62" s="63" t="s">
        <v>16</v>
      </c>
      <c r="C62" s="64">
        <v>5000000</v>
      </c>
      <c r="D62" s="65">
        <v>1249998</v>
      </c>
      <c r="E62" s="65">
        <v>833332</v>
      </c>
      <c r="F62" s="66">
        <f t="shared" si="1"/>
        <v>66.66666666666666</v>
      </c>
      <c r="G62" s="66"/>
      <c r="H62" s="65"/>
      <c r="I62" s="67"/>
      <c r="J62" s="68">
        <f t="shared" si="4"/>
        <v>833332</v>
      </c>
    </row>
    <row r="63" spans="1:10" ht="78" customHeight="1">
      <c r="A63" s="99" t="s">
        <v>150</v>
      </c>
      <c r="B63" s="63" t="s">
        <v>25</v>
      </c>
      <c r="C63" s="69">
        <v>400000</v>
      </c>
      <c r="D63" s="65">
        <v>99999</v>
      </c>
      <c r="E63" s="65">
        <v>66666</v>
      </c>
      <c r="F63" s="66">
        <f t="shared" si="1"/>
        <v>66.66666666666666</v>
      </c>
      <c r="G63" s="66"/>
      <c r="H63" s="65"/>
      <c r="I63" s="67"/>
      <c r="J63" s="68">
        <f t="shared" si="4"/>
        <v>66666</v>
      </c>
    </row>
    <row r="64" spans="1:10" ht="78" customHeight="1">
      <c r="A64" s="99" t="s">
        <v>151</v>
      </c>
      <c r="B64" s="63" t="s">
        <v>17</v>
      </c>
      <c r="C64" s="69">
        <v>40000000</v>
      </c>
      <c r="D64" s="65">
        <v>7320000</v>
      </c>
      <c r="E64" s="65">
        <v>7312627.5</v>
      </c>
      <c r="F64" s="66">
        <f t="shared" si="1"/>
        <v>99.89928278688525</v>
      </c>
      <c r="G64" s="66"/>
      <c r="H64" s="65"/>
      <c r="I64" s="67"/>
      <c r="J64" s="68">
        <f t="shared" si="4"/>
        <v>7312627.5</v>
      </c>
    </row>
    <row r="65" spans="1:11" ht="104.25" customHeight="1">
      <c r="A65" s="97">
        <v>3040</v>
      </c>
      <c r="B65" s="75" t="s">
        <v>237</v>
      </c>
      <c r="C65" s="34">
        <f>C66+C67+C68+C69+C70+C71+C72+C73+C74</f>
        <v>294885699.99999994</v>
      </c>
      <c r="D65" s="34">
        <f>D66+D67+D68+D69+D70+D71+D72+D73+D74</f>
        <v>72441042</v>
      </c>
      <c r="E65" s="34">
        <f>E66+E67+E68+E69+E70+E71+E72+E73+E74</f>
        <v>68707043.03999999</v>
      </c>
      <c r="F65" s="27">
        <f>E65/D65*100</f>
        <v>94.84546486783002</v>
      </c>
      <c r="G65" s="34">
        <f>G66+G67+G68+G69+G70+G71+G72+G73+G74</f>
        <v>0</v>
      </c>
      <c r="H65" s="34">
        <f>H66+H67+H68+H69+H70+H71+H72+H73+H74</f>
        <v>0</v>
      </c>
      <c r="I65" s="27">
        <v>0</v>
      </c>
      <c r="J65" s="17">
        <f t="shared" si="4"/>
        <v>68707043.03999999</v>
      </c>
      <c r="K65" s="22"/>
    </row>
    <row r="66" spans="1:10" ht="55.5" customHeight="1">
      <c r="A66" s="99" t="s">
        <v>152</v>
      </c>
      <c r="B66" s="63" t="s">
        <v>153</v>
      </c>
      <c r="C66" s="64">
        <v>2853000</v>
      </c>
      <c r="D66" s="65">
        <v>712902</v>
      </c>
      <c r="E66" s="65">
        <v>553197.36</v>
      </c>
      <c r="F66" s="66">
        <f t="shared" si="1"/>
        <v>77.59795315485157</v>
      </c>
      <c r="G66" s="66"/>
      <c r="H66" s="65"/>
      <c r="I66" s="67"/>
      <c r="J66" s="68">
        <f t="shared" si="4"/>
        <v>553197.36</v>
      </c>
    </row>
    <row r="67" spans="1:10" ht="50.25" customHeight="1">
      <c r="A67" s="99" t="s">
        <v>154</v>
      </c>
      <c r="B67" s="63" t="s">
        <v>155</v>
      </c>
      <c r="C67" s="69">
        <v>783663.93</v>
      </c>
      <c r="D67" s="65">
        <v>213660.93</v>
      </c>
      <c r="E67" s="65">
        <v>202884.2</v>
      </c>
      <c r="F67" s="66">
        <f t="shared" si="1"/>
        <v>94.95615319094605</v>
      </c>
      <c r="G67" s="66"/>
      <c r="H67" s="65"/>
      <c r="I67" s="67"/>
      <c r="J67" s="68">
        <f t="shared" si="4"/>
        <v>202884.2</v>
      </c>
    </row>
    <row r="68" spans="1:10" ht="48.75" customHeight="1">
      <c r="A68" s="99" t="s">
        <v>156</v>
      </c>
      <c r="B68" s="63" t="s">
        <v>157</v>
      </c>
      <c r="C68" s="69">
        <v>154990222.03</v>
      </c>
      <c r="D68" s="65">
        <v>38163286.03</v>
      </c>
      <c r="E68" s="65">
        <v>37660866.23</v>
      </c>
      <c r="F68" s="66">
        <f t="shared" si="1"/>
        <v>98.68349963468802</v>
      </c>
      <c r="G68" s="66"/>
      <c r="H68" s="65"/>
      <c r="I68" s="67"/>
      <c r="J68" s="68">
        <f t="shared" si="4"/>
        <v>37660866.23</v>
      </c>
    </row>
    <row r="69" spans="1:10" ht="57.75" customHeight="1">
      <c r="A69" s="99" t="s">
        <v>158</v>
      </c>
      <c r="B69" s="63" t="s">
        <v>159</v>
      </c>
      <c r="C69" s="69">
        <v>4390129.76</v>
      </c>
      <c r="D69" s="65">
        <v>1097751.76</v>
      </c>
      <c r="E69" s="65">
        <v>939551.55</v>
      </c>
      <c r="F69" s="66">
        <f t="shared" si="1"/>
        <v>85.58870814290474</v>
      </c>
      <c r="G69" s="66"/>
      <c r="H69" s="65"/>
      <c r="I69" s="67"/>
      <c r="J69" s="68">
        <f t="shared" si="4"/>
        <v>939551.55</v>
      </c>
    </row>
    <row r="70" spans="1:10" ht="53.25" customHeight="1">
      <c r="A70" s="99" t="s">
        <v>160</v>
      </c>
      <c r="B70" s="63" t="s">
        <v>161</v>
      </c>
      <c r="C70" s="64">
        <v>24267120.36</v>
      </c>
      <c r="D70" s="65">
        <v>6066867.36</v>
      </c>
      <c r="E70" s="65">
        <v>5992641.48</v>
      </c>
      <c r="F70" s="66">
        <f t="shared" si="1"/>
        <v>98.77653695728729</v>
      </c>
      <c r="G70" s="66"/>
      <c r="H70" s="65"/>
      <c r="I70" s="67"/>
      <c r="J70" s="68">
        <f t="shared" si="4"/>
        <v>5992641.48</v>
      </c>
    </row>
    <row r="71" spans="1:10" ht="50.25" customHeight="1">
      <c r="A71" s="99" t="s">
        <v>162</v>
      </c>
      <c r="B71" s="63" t="s">
        <v>163</v>
      </c>
      <c r="C71" s="69">
        <v>3330000</v>
      </c>
      <c r="D71" s="65">
        <v>832503</v>
      </c>
      <c r="E71" s="65">
        <v>632923.44</v>
      </c>
      <c r="F71" s="66">
        <f t="shared" si="1"/>
        <v>76.02656567003362</v>
      </c>
      <c r="G71" s="66"/>
      <c r="H71" s="65"/>
      <c r="I71" s="67"/>
      <c r="J71" s="68">
        <f t="shared" si="4"/>
        <v>632923.44</v>
      </c>
    </row>
    <row r="72" spans="1:10" ht="46.5" customHeight="1">
      <c r="A72" s="99" t="s">
        <v>164</v>
      </c>
      <c r="B72" s="63" t="s">
        <v>165</v>
      </c>
      <c r="C72" s="69">
        <v>318251.73</v>
      </c>
      <c r="D72" s="65">
        <v>89499.73</v>
      </c>
      <c r="E72" s="65">
        <v>89440</v>
      </c>
      <c r="F72" s="66">
        <f t="shared" si="1"/>
        <v>99.933262368501</v>
      </c>
      <c r="G72" s="66"/>
      <c r="H72" s="65"/>
      <c r="I72" s="67"/>
      <c r="J72" s="68">
        <f t="shared" si="4"/>
        <v>89440</v>
      </c>
    </row>
    <row r="73" spans="1:10" ht="74.25" customHeight="1">
      <c r="A73" s="99" t="s">
        <v>166</v>
      </c>
      <c r="B73" s="63" t="s">
        <v>167</v>
      </c>
      <c r="C73" s="64">
        <v>41398523.57</v>
      </c>
      <c r="D73" s="65">
        <v>10348763.57</v>
      </c>
      <c r="E73" s="65">
        <v>9015470.82</v>
      </c>
      <c r="F73" s="66">
        <f t="shared" si="1"/>
        <v>87.11640534657612</v>
      </c>
      <c r="G73" s="66"/>
      <c r="H73" s="65"/>
      <c r="I73" s="67"/>
      <c r="J73" s="68">
        <f t="shared" si="4"/>
        <v>9015470.82</v>
      </c>
    </row>
    <row r="74" spans="1:10" ht="65.25" customHeight="1">
      <c r="A74" s="99" t="s">
        <v>168</v>
      </c>
      <c r="B74" s="63" t="s">
        <v>169</v>
      </c>
      <c r="C74" s="69">
        <v>62554788.62</v>
      </c>
      <c r="D74" s="65">
        <v>14915807.62</v>
      </c>
      <c r="E74" s="65">
        <v>13620067.96</v>
      </c>
      <c r="F74" s="66">
        <f t="shared" si="1"/>
        <v>91.31297685642852</v>
      </c>
      <c r="G74" s="66"/>
      <c r="H74" s="65"/>
      <c r="I74" s="67"/>
      <c r="J74" s="68">
        <f t="shared" si="4"/>
        <v>13620067.96</v>
      </c>
    </row>
    <row r="75" spans="1:10" ht="78" customHeight="1">
      <c r="A75" s="97" t="s">
        <v>170</v>
      </c>
      <c r="B75" s="29" t="s">
        <v>171</v>
      </c>
      <c r="C75" s="43">
        <v>162155</v>
      </c>
      <c r="D75" s="14">
        <v>40539</v>
      </c>
      <c r="E75" s="14">
        <v>40539</v>
      </c>
      <c r="F75" s="27">
        <f t="shared" si="1"/>
        <v>100</v>
      </c>
      <c r="G75" s="27"/>
      <c r="H75" s="14"/>
      <c r="I75" s="26"/>
      <c r="J75" s="17">
        <f t="shared" si="4"/>
        <v>40539</v>
      </c>
    </row>
    <row r="76" spans="1:10" ht="63" customHeight="1">
      <c r="A76" s="97" t="s">
        <v>172</v>
      </c>
      <c r="B76" s="29" t="s">
        <v>173</v>
      </c>
      <c r="C76" s="34">
        <v>11605800</v>
      </c>
      <c r="D76" s="14">
        <v>2901450</v>
      </c>
      <c r="E76" s="14">
        <v>2842504.5</v>
      </c>
      <c r="F76" s="27">
        <f t="shared" si="1"/>
        <v>97.96841234555136</v>
      </c>
      <c r="G76" s="27"/>
      <c r="H76" s="14"/>
      <c r="I76" s="26"/>
      <c r="J76" s="17">
        <f t="shared" si="4"/>
        <v>2842504.5</v>
      </c>
    </row>
    <row r="77" spans="1:10" ht="59.25" customHeight="1">
      <c r="A77" s="97" t="s">
        <v>174</v>
      </c>
      <c r="B77" s="29" t="s">
        <v>175</v>
      </c>
      <c r="C77" s="34">
        <v>241110</v>
      </c>
      <c r="D77" s="14">
        <v>60279</v>
      </c>
      <c r="E77" s="14">
        <v>16920</v>
      </c>
      <c r="F77" s="27">
        <f t="shared" si="1"/>
        <v>28.06947693226497</v>
      </c>
      <c r="G77" s="27"/>
      <c r="H77" s="14"/>
      <c r="I77" s="26"/>
      <c r="J77" s="17">
        <f t="shared" si="4"/>
        <v>16920</v>
      </c>
    </row>
    <row r="78" spans="1:10" ht="99" customHeight="1">
      <c r="A78" s="97">
        <v>3100</v>
      </c>
      <c r="B78" s="75" t="s">
        <v>238</v>
      </c>
      <c r="C78" s="34">
        <f>C79+C80</f>
        <v>11860150</v>
      </c>
      <c r="D78" s="34">
        <f>D79+D80</f>
        <v>3037649.48</v>
      </c>
      <c r="E78" s="34">
        <f>E79+E80</f>
        <v>2707698.13</v>
      </c>
      <c r="F78" s="27">
        <f t="shared" si="1"/>
        <v>89.13793865380411</v>
      </c>
      <c r="G78" s="34">
        <f>G79+G80</f>
        <v>1392715.8599999999</v>
      </c>
      <c r="H78" s="34">
        <f>H79+H80</f>
        <v>179367.75</v>
      </c>
      <c r="I78" s="67">
        <f>H78/G78*100</f>
        <v>12.878990980974397</v>
      </c>
      <c r="J78" s="17">
        <f t="shared" si="4"/>
        <v>2887065.88</v>
      </c>
    </row>
    <row r="79" spans="1:10" ht="107.25" customHeight="1">
      <c r="A79" s="99" t="s">
        <v>89</v>
      </c>
      <c r="B79" s="63" t="s">
        <v>90</v>
      </c>
      <c r="C79" s="64">
        <v>10072350</v>
      </c>
      <c r="D79" s="65">
        <v>2542650.48</v>
      </c>
      <c r="E79" s="65">
        <v>2274715.59</v>
      </c>
      <c r="F79" s="66">
        <f t="shared" si="1"/>
        <v>89.4623782502737</v>
      </c>
      <c r="G79" s="85">
        <v>1290453.45</v>
      </c>
      <c r="H79" s="65">
        <v>174272.75</v>
      </c>
      <c r="I79" s="67">
        <f>H79/G79*100</f>
        <v>13.504768420743888</v>
      </c>
      <c r="J79" s="68">
        <f t="shared" si="4"/>
        <v>2448988.34</v>
      </c>
    </row>
    <row r="80" spans="1:10" ht="59.25" customHeight="1">
      <c r="A80" s="99" t="s">
        <v>91</v>
      </c>
      <c r="B80" s="63" t="s">
        <v>92</v>
      </c>
      <c r="C80" s="69">
        <v>1787800</v>
      </c>
      <c r="D80" s="65">
        <v>494999</v>
      </c>
      <c r="E80" s="65">
        <v>432982.54</v>
      </c>
      <c r="F80" s="66">
        <f t="shared" si="1"/>
        <v>87.47139691191295</v>
      </c>
      <c r="G80" s="85">
        <v>102262.41</v>
      </c>
      <c r="H80" s="65">
        <v>5095</v>
      </c>
      <c r="I80" s="67">
        <f>H80/G80*100</f>
        <v>4.9822803902235435</v>
      </c>
      <c r="J80" s="68">
        <f t="shared" si="4"/>
        <v>438077.54</v>
      </c>
    </row>
    <row r="81" spans="1:10" ht="59.25" customHeight="1">
      <c r="A81" s="97">
        <v>3130</v>
      </c>
      <c r="B81" s="78" t="s">
        <v>239</v>
      </c>
      <c r="C81" s="34">
        <f>C82</f>
        <v>1767600</v>
      </c>
      <c r="D81" s="34">
        <f>D82</f>
        <v>434650</v>
      </c>
      <c r="E81" s="34">
        <f>E82</f>
        <v>414540.36</v>
      </c>
      <c r="F81" s="27">
        <f t="shared" si="1"/>
        <v>95.37337167836189</v>
      </c>
      <c r="G81" s="34">
        <f>G82</f>
        <v>0</v>
      </c>
      <c r="H81" s="34">
        <f>H82</f>
        <v>0</v>
      </c>
      <c r="I81" s="26">
        <v>0</v>
      </c>
      <c r="J81" s="17">
        <f t="shared" si="4"/>
        <v>414540.36</v>
      </c>
    </row>
    <row r="82" spans="1:10" ht="63" customHeight="1">
      <c r="A82" s="99" t="s">
        <v>176</v>
      </c>
      <c r="B82" s="63" t="s">
        <v>177</v>
      </c>
      <c r="C82" s="64">
        <v>1767600</v>
      </c>
      <c r="D82" s="65">
        <v>434650</v>
      </c>
      <c r="E82" s="65">
        <v>414540.36</v>
      </c>
      <c r="F82" s="66">
        <f t="shared" si="1"/>
        <v>95.37337167836189</v>
      </c>
      <c r="G82" s="66"/>
      <c r="H82" s="65"/>
      <c r="I82" s="67"/>
      <c r="J82" s="68">
        <f t="shared" si="4"/>
        <v>414540.36</v>
      </c>
    </row>
    <row r="83" spans="1:10" ht="63" customHeight="1">
      <c r="A83" s="97">
        <v>3140</v>
      </c>
      <c r="B83" s="78" t="s">
        <v>240</v>
      </c>
      <c r="C83" s="43">
        <f>C84+C85</f>
        <v>2664700</v>
      </c>
      <c r="D83" s="43">
        <f>D84+D85</f>
        <v>607720</v>
      </c>
      <c r="E83" s="43">
        <f>E84+E85</f>
        <v>542443.95</v>
      </c>
      <c r="F83" s="27">
        <f>E83/D83*100</f>
        <v>89.25886098861316</v>
      </c>
      <c r="G83" s="43">
        <f>G84+G85</f>
        <v>320000</v>
      </c>
      <c r="H83" s="43">
        <f>H84+H85</f>
        <v>101417.25</v>
      </c>
      <c r="I83" s="26">
        <f>H83/G83*100</f>
        <v>31.692890624999997</v>
      </c>
      <c r="J83" s="17">
        <f t="shared" si="4"/>
        <v>643861.2</v>
      </c>
    </row>
    <row r="84" spans="1:10" ht="75.75" customHeight="1">
      <c r="A84" s="99" t="s">
        <v>178</v>
      </c>
      <c r="B84" s="63" t="s">
        <v>179</v>
      </c>
      <c r="C84" s="69">
        <v>496000</v>
      </c>
      <c r="D84" s="65">
        <v>43000</v>
      </c>
      <c r="E84" s="65">
        <v>33864.41</v>
      </c>
      <c r="F84" s="66">
        <f t="shared" si="1"/>
        <v>78.75444186046514</v>
      </c>
      <c r="G84" s="66"/>
      <c r="H84" s="65"/>
      <c r="I84" s="26"/>
      <c r="J84" s="68">
        <f t="shared" si="4"/>
        <v>33864.41</v>
      </c>
    </row>
    <row r="85" spans="1:10" ht="51.75" customHeight="1">
      <c r="A85" s="99" t="s">
        <v>93</v>
      </c>
      <c r="B85" s="63" t="s">
        <v>94</v>
      </c>
      <c r="C85" s="69">
        <v>2168700</v>
      </c>
      <c r="D85" s="65">
        <v>564720</v>
      </c>
      <c r="E85" s="65">
        <v>508579.54</v>
      </c>
      <c r="F85" s="66">
        <f t="shared" si="1"/>
        <v>90.05870874061482</v>
      </c>
      <c r="G85" s="66">
        <v>320000</v>
      </c>
      <c r="H85" s="65">
        <v>101417.25</v>
      </c>
      <c r="I85" s="67">
        <f>H85/G85*100</f>
        <v>31.692890624999997</v>
      </c>
      <c r="J85" s="68">
        <f t="shared" si="4"/>
        <v>609996.79</v>
      </c>
    </row>
    <row r="86" spans="1:10" ht="140.25" customHeight="1">
      <c r="A86" s="97">
        <v>3180</v>
      </c>
      <c r="B86" s="75" t="s">
        <v>241</v>
      </c>
      <c r="C86" s="34">
        <f>C87+C88+C89</f>
        <v>1592690</v>
      </c>
      <c r="D86" s="34">
        <f>D87+D88+D89</f>
        <v>452321</v>
      </c>
      <c r="E86" s="34">
        <f>E87+E88+E89</f>
        <v>288718.18</v>
      </c>
      <c r="F86" s="27">
        <f>E86/D86*100</f>
        <v>63.830372677810665</v>
      </c>
      <c r="G86" s="34">
        <f>G87+G88+G89</f>
        <v>0</v>
      </c>
      <c r="H86" s="34">
        <f>H87+H88+H89</f>
        <v>0</v>
      </c>
      <c r="I86" s="26">
        <v>0</v>
      </c>
      <c r="J86" s="17">
        <f t="shared" si="4"/>
        <v>288718.18</v>
      </c>
    </row>
    <row r="87" spans="1:10" ht="131.25" customHeight="1">
      <c r="A87" s="99" t="s">
        <v>180</v>
      </c>
      <c r="B87" s="63" t="s">
        <v>181</v>
      </c>
      <c r="C87" s="69">
        <v>1375600</v>
      </c>
      <c r="D87" s="65">
        <v>343902</v>
      </c>
      <c r="E87" s="65">
        <v>288718.18</v>
      </c>
      <c r="F87" s="66">
        <f t="shared" si="1"/>
        <v>83.95362050816803</v>
      </c>
      <c r="G87" s="66"/>
      <c r="H87" s="65"/>
      <c r="I87" s="67"/>
      <c r="J87" s="68">
        <f t="shared" si="4"/>
        <v>288718.18</v>
      </c>
    </row>
    <row r="88" spans="1:10" ht="104.25" customHeight="1">
      <c r="A88" s="99" t="s">
        <v>182</v>
      </c>
      <c r="B88" s="63" t="s">
        <v>183</v>
      </c>
      <c r="C88" s="64">
        <v>216502</v>
      </c>
      <c r="D88" s="65">
        <v>108251</v>
      </c>
      <c r="E88" s="65">
        <v>0</v>
      </c>
      <c r="F88" s="66">
        <f t="shared" si="1"/>
        <v>0</v>
      </c>
      <c r="G88" s="66"/>
      <c r="H88" s="65"/>
      <c r="I88" s="67"/>
      <c r="J88" s="68">
        <f t="shared" si="4"/>
        <v>0</v>
      </c>
    </row>
    <row r="89" spans="1:10" ht="33.75" customHeight="1">
      <c r="A89" s="99" t="s">
        <v>184</v>
      </c>
      <c r="B89" s="63" t="s">
        <v>232</v>
      </c>
      <c r="C89" s="69">
        <v>588</v>
      </c>
      <c r="D89" s="65">
        <v>168</v>
      </c>
      <c r="E89" s="65">
        <v>0</v>
      </c>
      <c r="F89" s="66">
        <f t="shared" si="1"/>
        <v>0</v>
      </c>
      <c r="G89" s="66"/>
      <c r="H89" s="65"/>
      <c r="I89" s="67"/>
      <c r="J89" s="68">
        <f t="shared" si="4"/>
        <v>0</v>
      </c>
    </row>
    <row r="90" spans="1:10" ht="62.25" customHeight="1">
      <c r="A90" s="97">
        <v>3200</v>
      </c>
      <c r="B90" s="79" t="s">
        <v>242</v>
      </c>
      <c r="C90" s="34">
        <f>C91</f>
        <v>400000</v>
      </c>
      <c r="D90" s="34">
        <f>D91</f>
        <v>100002</v>
      </c>
      <c r="E90" s="34">
        <f>E91</f>
        <v>0</v>
      </c>
      <c r="F90" s="27">
        <f>E90/D90*100</f>
        <v>0</v>
      </c>
      <c r="G90" s="34">
        <f>G91</f>
        <v>0</v>
      </c>
      <c r="H90" s="34">
        <f>H91</f>
        <v>0</v>
      </c>
      <c r="I90" s="26">
        <v>0</v>
      </c>
      <c r="J90" s="17">
        <f t="shared" si="4"/>
        <v>0</v>
      </c>
    </row>
    <row r="91" spans="1:10" ht="96.75" customHeight="1">
      <c r="A91" s="99" t="s">
        <v>185</v>
      </c>
      <c r="B91" s="63" t="s">
        <v>186</v>
      </c>
      <c r="C91" s="69">
        <v>400000</v>
      </c>
      <c r="D91" s="65">
        <v>100002</v>
      </c>
      <c r="E91" s="65">
        <v>0</v>
      </c>
      <c r="F91" s="66">
        <f t="shared" si="1"/>
        <v>0</v>
      </c>
      <c r="G91" s="66"/>
      <c r="H91" s="65"/>
      <c r="I91" s="67"/>
      <c r="J91" s="68">
        <f t="shared" si="4"/>
        <v>0</v>
      </c>
    </row>
    <row r="92" spans="1:10" ht="20.25">
      <c r="A92" s="97" t="s">
        <v>95</v>
      </c>
      <c r="B92" s="29" t="s">
        <v>24</v>
      </c>
      <c r="C92" s="34">
        <v>3695100</v>
      </c>
      <c r="D92" s="14">
        <v>959342</v>
      </c>
      <c r="E92" s="14">
        <v>884072.44</v>
      </c>
      <c r="F92" s="27">
        <f t="shared" si="1"/>
        <v>92.15404308369695</v>
      </c>
      <c r="G92" s="86">
        <v>1008525.22</v>
      </c>
      <c r="H92" s="14">
        <v>164010.33</v>
      </c>
      <c r="I92" s="26">
        <f>H92/G92*100</f>
        <v>16.262392525989583</v>
      </c>
      <c r="J92" s="17">
        <f>SUM(J93:J100)</f>
        <v>31919454.279999997</v>
      </c>
    </row>
    <row r="93" spans="1:10" ht="39" customHeight="1">
      <c r="A93" s="97" t="s">
        <v>96</v>
      </c>
      <c r="B93" s="29" t="s">
        <v>23</v>
      </c>
      <c r="C93" s="34">
        <v>12628000</v>
      </c>
      <c r="D93" s="14">
        <v>4712136</v>
      </c>
      <c r="E93" s="14">
        <v>4357096.27</v>
      </c>
      <c r="F93" s="27">
        <f t="shared" si="1"/>
        <v>92.46541844293118</v>
      </c>
      <c r="G93" s="86">
        <v>240000</v>
      </c>
      <c r="H93" s="14">
        <v>0</v>
      </c>
      <c r="I93" s="26">
        <f>H93/G93*100</f>
        <v>0</v>
      </c>
      <c r="J93" s="17">
        <f aca="true" t="shared" si="5" ref="J93:J100">E93+H93</f>
        <v>4357096.27</v>
      </c>
    </row>
    <row r="94" spans="1:10" ht="20.25">
      <c r="A94" s="97" t="s">
        <v>97</v>
      </c>
      <c r="B94" s="29" t="s">
        <v>19</v>
      </c>
      <c r="C94" s="34">
        <v>614800</v>
      </c>
      <c r="D94" s="14">
        <v>224500</v>
      </c>
      <c r="E94" s="14">
        <v>198282.23</v>
      </c>
      <c r="F94" s="27">
        <f t="shared" si="1"/>
        <v>88.32170601336303</v>
      </c>
      <c r="G94" s="86">
        <v>20900</v>
      </c>
      <c r="H94" s="14">
        <v>6737.64</v>
      </c>
      <c r="I94" s="26">
        <f>H94/G94*100</f>
        <v>32.23751196172249</v>
      </c>
      <c r="J94" s="17">
        <f t="shared" si="5"/>
        <v>205019.87000000002</v>
      </c>
    </row>
    <row r="95" spans="1:10" ht="20.25">
      <c r="A95" s="96" t="s">
        <v>98</v>
      </c>
      <c r="B95" s="30" t="s">
        <v>38</v>
      </c>
      <c r="C95" s="80">
        <f>C96+C97+C98+C99+C100+C101</f>
        <v>56792020</v>
      </c>
      <c r="D95" s="80">
        <f>D96+D97+D98+D99+D100+D101</f>
        <v>14074172</v>
      </c>
      <c r="E95" s="80">
        <f>E96+E97+E98+E99+E100+E101</f>
        <v>13688493.68</v>
      </c>
      <c r="F95" s="31">
        <f t="shared" si="1"/>
        <v>97.25967310901132</v>
      </c>
      <c r="G95" s="80">
        <f>G96+G97+G98+G99+G100+G101</f>
        <v>16940549.59</v>
      </c>
      <c r="H95" s="80">
        <f>H96+H97+H98+H99+H100+H101</f>
        <v>1286818.2000000002</v>
      </c>
      <c r="I95" s="32">
        <f>H95/G95*100</f>
        <v>7.596082955653389</v>
      </c>
      <c r="J95" s="39">
        <f t="shared" si="5"/>
        <v>14975311.879999999</v>
      </c>
    </row>
    <row r="96" spans="1:10" ht="20.25">
      <c r="A96" s="97" t="s">
        <v>187</v>
      </c>
      <c r="B96" s="29" t="s">
        <v>4</v>
      </c>
      <c r="C96" s="12">
        <v>356300</v>
      </c>
      <c r="D96" s="14">
        <v>111476</v>
      </c>
      <c r="E96" s="14">
        <v>110759.62</v>
      </c>
      <c r="F96" s="27">
        <f t="shared" si="1"/>
        <v>99.35736840216728</v>
      </c>
      <c r="G96" s="86"/>
      <c r="H96" s="14"/>
      <c r="I96" s="26"/>
      <c r="J96" s="17">
        <f t="shared" si="5"/>
        <v>110759.62</v>
      </c>
    </row>
    <row r="97" spans="1:10" ht="20.25">
      <c r="A97" s="97" t="s">
        <v>99</v>
      </c>
      <c r="B97" s="29" t="s">
        <v>26</v>
      </c>
      <c r="C97" s="12">
        <v>5734020</v>
      </c>
      <c r="D97" s="14">
        <v>1421990</v>
      </c>
      <c r="E97" s="14">
        <v>1323695.49</v>
      </c>
      <c r="F97" s="27">
        <f t="shared" si="1"/>
        <v>93.08753859028545</v>
      </c>
      <c r="G97" s="86">
        <v>610280</v>
      </c>
      <c r="H97" s="14">
        <v>73036.82</v>
      </c>
      <c r="I97" s="26">
        <f aca="true" t="shared" si="6" ref="I97:I102">H97/G97*100</f>
        <v>11.96775578423019</v>
      </c>
      <c r="J97" s="17">
        <f t="shared" si="5"/>
        <v>1396732.31</v>
      </c>
    </row>
    <row r="98" spans="1:10" ht="20.25">
      <c r="A98" s="97" t="s">
        <v>100</v>
      </c>
      <c r="B98" s="29" t="s">
        <v>27</v>
      </c>
      <c r="C98" s="12">
        <v>785300</v>
      </c>
      <c r="D98" s="14">
        <v>186766</v>
      </c>
      <c r="E98" s="14">
        <v>174389.98</v>
      </c>
      <c r="F98" s="27">
        <f t="shared" si="1"/>
        <v>93.37351552209718</v>
      </c>
      <c r="G98" s="86">
        <v>7141493</v>
      </c>
      <c r="H98" s="14">
        <v>45162.49</v>
      </c>
      <c r="I98" s="26">
        <f t="shared" si="6"/>
        <v>0.6323956349183567</v>
      </c>
      <c r="J98" s="17">
        <f t="shared" si="5"/>
        <v>219552.47</v>
      </c>
    </row>
    <row r="99" spans="1:10" ht="40.5">
      <c r="A99" s="97" t="s">
        <v>101</v>
      </c>
      <c r="B99" s="29" t="s">
        <v>28</v>
      </c>
      <c r="C99" s="12">
        <v>4140900</v>
      </c>
      <c r="D99" s="14">
        <v>1022993</v>
      </c>
      <c r="E99" s="14">
        <v>990061.15</v>
      </c>
      <c r="F99" s="27">
        <f t="shared" si="1"/>
        <v>96.78083329993461</v>
      </c>
      <c r="G99" s="86">
        <v>1978400</v>
      </c>
      <c r="H99" s="14">
        <v>116216.94</v>
      </c>
      <c r="I99" s="26">
        <f t="shared" si="6"/>
        <v>5.874289324706834</v>
      </c>
      <c r="J99" s="17">
        <f t="shared" si="5"/>
        <v>1106278.09</v>
      </c>
    </row>
    <row r="100" spans="1:10" ht="20.25">
      <c r="A100" s="97" t="s">
        <v>102</v>
      </c>
      <c r="B100" s="29" t="s">
        <v>29</v>
      </c>
      <c r="C100" s="12">
        <v>34673100</v>
      </c>
      <c r="D100" s="14">
        <v>8638999</v>
      </c>
      <c r="E100" s="14">
        <v>8509465.59</v>
      </c>
      <c r="F100" s="27">
        <f aca="true" t="shared" si="7" ref="F100:F162">E100/D100*100</f>
        <v>98.50059700203693</v>
      </c>
      <c r="G100" s="86">
        <v>7158976.59</v>
      </c>
      <c r="H100" s="14">
        <v>1039238.18</v>
      </c>
      <c r="I100" s="26">
        <f t="shared" si="6"/>
        <v>14.516574637939975</v>
      </c>
      <c r="J100" s="17">
        <f t="shared" si="5"/>
        <v>9548703.77</v>
      </c>
    </row>
    <row r="101" spans="1:11" ht="20.25">
      <c r="A101" s="97" t="s">
        <v>103</v>
      </c>
      <c r="B101" s="29" t="s">
        <v>30</v>
      </c>
      <c r="C101" s="12">
        <v>11102400</v>
      </c>
      <c r="D101" s="14">
        <v>2691948</v>
      </c>
      <c r="E101" s="14">
        <v>2580121.85</v>
      </c>
      <c r="F101" s="27">
        <f t="shared" si="7"/>
        <v>95.84590229826134</v>
      </c>
      <c r="G101" s="86">
        <v>51400</v>
      </c>
      <c r="H101" s="14">
        <v>13163.77</v>
      </c>
      <c r="I101" s="26">
        <f t="shared" si="6"/>
        <v>25.61044747081712</v>
      </c>
      <c r="J101" s="17">
        <f>SUM(J102:J110)</f>
        <v>16406440.719999999</v>
      </c>
      <c r="K101" s="87"/>
    </row>
    <row r="102" spans="1:10" ht="20.25">
      <c r="A102" s="96" t="s">
        <v>104</v>
      </c>
      <c r="B102" s="30" t="s">
        <v>40</v>
      </c>
      <c r="C102" s="80">
        <f>C103+C106+C108+C111</f>
        <v>19739100</v>
      </c>
      <c r="D102" s="80">
        <f>D103+D106+D108+D111</f>
        <v>5446720</v>
      </c>
      <c r="E102" s="80">
        <f>E103+E106+E108+E111</f>
        <v>5018491.84</v>
      </c>
      <c r="F102" s="31">
        <f t="shared" si="7"/>
        <v>92.13787086540157</v>
      </c>
      <c r="G102" s="80">
        <f>G103+G106+G108+G111</f>
        <v>8223214.27</v>
      </c>
      <c r="H102" s="80">
        <f>H103+H106+H108+H111</f>
        <v>531607.38</v>
      </c>
      <c r="I102" s="32">
        <f t="shared" si="6"/>
        <v>6.464715165448316</v>
      </c>
      <c r="J102" s="39">
        <f aca="true" t="shared" si="8" ref="J102:J111">E102+H102</f>
        <v>5550099.22</v>
      </c>
    </row>
    <row r="103" spans="1:10" ht="20.25">
      <c r="A103" s="101">
        <v>5010</v>
      </c>
      <c r="B103" s="78" t="s">
        <v>243</v>
      </c>
      <c r="C103" s="12">
        <f>C104+C105</f>
        <v>5935700</v>
      </c>
      <c r="D103" s="12">
        <f>D104+D105</f>
        <v>1788400</v>
      </c>
      <c r="E103" s="12">
        <f>E104+E105</f>
        <v>1515766.4100000001</v>
      </c>
      <c r="F103" s="27">
        <f t="shared" si="7"/>
        <v>84.75544676806085</v>
      </c>
      <c r="G103" s="12">
        <f>G104+G105</f>
        <v>0</v>
      </c>
      <c r="H103" s="12">
        <f>H104+H105</f>
        <v>0</v>
      </c>
      <c r="I103" s="26">
        <v>0</v>
      </c>
      <c r="J103" s="17">
        <f t="shared" si="8"/>
        <v>1515766.4100000001</v>
      </c>
    </row>
    <row r="104" spans="1:10" ht="74.25" customHeight="1">
      <c r="A104" s="99" t="s">
        <v>188</v>
      </c>
      <c r="B104" s="63" t="s">
        <v>189</v>
      </c>
      <c r="C104" s="81">
        <v>4652400</v>
      </c>
      <c r="D104" s="65">
        <v>1505000</v>
      </c>
      <c r="E104" s="65">
        <v>1249527.56</v>
      </c>
      <c r="F104" s="66">
        <f t="shared" si="7"/>
        <v>83.02508704318937</v>
      </c>
      <c r="G104" s="66"/>
      <c r="H104" s="65"/>
      <c r="I104" s="67"/>
      <c r="J104" s="68">
        <f t="shared" si="8"/>
        <v>1249527.56</v>
      </c>
    </row>
    <row r="105" spans="1:10" ht="66.75" customHeight="1">
      <c r="A105" s="99" t="s">
        <v>190</v>
      </c>
      <c r="B105" s="63" t="s">
        <v>21</v>
      </c>
      <c r="C105" s="81">
        <v>1283300</v>
      </c>
      <c r="D105" s="65">
        <v>283400</v>
      </c>
      <c r="E105" s="65">
        <v>266238.85</v>
      </c>
      <c r="F105" s="66">
        <f t="shared" si="7"/>
        <v>93.94454834156669</v>
      </c>
      <c r="G105" s="66"/>
      <c r="H105" s="65"/>
      <c r="I105" s="67"/>
      <c r="J105" s="68">
        <f t="shared" si="8"/>
        <v>266238.85</v>
      </c>
    </row>
    <row r="106" spans="1:10" ht="63.75" customHeight="1">
      <c r="A106" s="97">
        <v>5020</v>
      </c>
      <c r="B106" s="78" t="s">
        <v>244</v>
      </c>
      <c r="C106" s="12">
        <f>C107</f>
        <v>11500</v>
      </c>
      <c r="D106" s="12">
        <f>D107</f>
        <v>0</v>
      </c>
      <c r="E106" s="12">
        <f>E107</f>
        <v>0</v>
      </c>
      <c r="F106" s="27">
        <v>0</v>
      </c>
      <c r="G106" s="12">
        <f>G107</f>
        <v>0</v>
      </c>
      <c r="H106" s="12">
        <f>H107</f>
        <v>0</v>
      </c>
      <c r="I106" s="26">
        <v>0</v>
      </c>
      <c r="J106" s="17">
        <f t="shared" si="8"/>
        <v>0</v>
      </c>
    </row>
    <row r="107" spans="1:10" ht="72.75" customHeight="1">
      <c r="A107" s="99" t="s">
        <v>191</v>
      </c>
      <c r="B107" s="63" t="s">
        <v>20</v>
      </c>
      <c r="C107" s="81">
        <v>11500</v>
      </c>
      <c r="D107" s="65">
        <v>0</v>
      </c>
      <c r="E107" s="65">
        <v>0</v>
      </c>
      <c r="F107" s="66">
        <v>0</v>
      </c>
      <c r="G107" s="66"/>
      <c r="H107" s="65"/>
      <c r="I107" s="67"/>
      <c r="J107" s="68">
        <f t="shared" si="8"/>
        <v>0</v>
      </c>
    </row>
    <row r="108" spans="1:10" ht="72.75" customHeight="1">
      <c r="A108" s="97">
        <v>5030</v>
      </c>
      <c r="B108" s="78" t="s">
        <v>245</v>
      </c>
      <c r="C108" s="12">
        <f>C109+C110</f>
        <v>13135200</v>
      </c>
      <c r="D108" s="12">
        <f>D109+D110</f>
        <v>3489920</v>
      </c>
      <c r="E108" s="12">
        <f>E109+E110</f>
        <v>3380796.96</v>
      </c>
      <c r="F108" s="27">
        <f>E108/D108*100</f>
        <v>96.87319365486889</v>
      </c>
      <c r="G108" s="12">
        <f>G109+G110</f>
        <v>8223214.27</v>
      </c>
      <c r="H108" s="12">
        <f>H109+H110</f>
        <v>531607.38</v>
      </c>
      <c r="I108" s="26">
        <f>H108/G108*100</f>
        <v>6.464715165448316</v>
      </c>
      <c r="J108" s="17">
        <f t="shared" si="8"/>
        <v>3912404.34</v>
      </c>
    </row>
    <row r="109" spans="1:10" ht="78" customHeight="1">
      <c r="A109" s="99" t="s">
        <v>105</v>
      </c>
      <c r="B109" s="63" t="s">
        <v>106</v>
      </c>
      <c r="C109" s="81">
        <v>11032200</v>
      </c>
      <c r="D109" s="65">
        <v>2898300</v>
      </c>
      <c r="E109" s="65">
        <v>2812801.1</v>
      </c>
      <c r="F109" s="66">
        <f t="shared" si="7"/>
        <v>97.05003277783528</v>
      </c>
      <c r="G109" s="66">
        <v>8223214.27</v>
      </c>
      <c r="H109" s="65">
        <v>531607.38</v>
      </c>
      <c r="I109" s="67">
        <f>H109/G109*100</f>
        <v>6.464715165448316</v>
      </c>
      <c r="J109" s="68">
        <f t="shared" si="8"/>
        <v>3344408.48</v>
      </c>
    </row>
    <row r="110" spans="1:10" ht="85.5" customHeight="1">
      <c r="A110" s="99" t="s">
        <v>192</v>
      </c>
      <c r="B110" s="63" t="s">
        <v>193</v>
      </c>
      <c r="C110" s="81">
        <v>2103000</v>
      </c>
      <c r="D110" s="65">
        <v>591620</v>
      </c>
      <c r="E110" s="65">
        <v>567995.86</v>
      </c>
      <c r="F110" s="66">
        <f t="shared" si="7"/>
        <v>96.0068726547446</v>
      </c>
      <c r="G110" s="66"/>
      <c r="H110" s="65"/>
      <c r="I110" s="67"/>
      <c r="J110" s="68">
        <f t="shared" si="8"/>
        <v>567995.86</v>
      </c>
    </row>
    <row r="111" spans="1:10" ht="85.5" customHeight="1">
      <c r="A111" s="97">
        <v>5060</v>
      </c>
      <c r="B111" s="78" t="s">
        <v>246</v>
      </c>
      <c r="C111" s="12">
        <f>C112+C113</f>
        <v>656700</v>
      </c>
      <c r="D111" s="12">
        <f>D112+D113</f>
        <v>168400</v>
      </c>
      <c r="E111" s="12">
        <f>E112+E113</f>
        <v>121928.47</v>
      </c>
      <c r="F111" s="27">
        <f>E111/D111*100</f>
        <v>72.40407957244656</v>
      </c>
      <c r="G111" s="12">
        <f>G112+G113</f>
        <v>0</v>
      </c>
      <c r="H111" s="12">
        <f>H112+H113</f>
        <v>0</v>
      </c>
      <c r="I111" s="26">
        <v>0</v>
      </c>
      <c r="J111" s="17">
        <f t="shared" si="8"/>
        <v>121928.47</v>
      </c>
    </row>
    <row r="112" spans="1:10" ht="111" customHeight="1">
      <c r="A112" s="99" t="s">
        <v>194</v>
      </c>
      <c r="B112" s="63" t="s">
        <v>195</v>
      </c>
      <c r="C112" s="81">
        <v>272300</v>
      </c>
      <c r="D112" s="65">
        <v>60550</v>
      </c>
      <c r="E112" s="65">
        <v>18810</v>
      </c>
      <c r="F112" s="66">
        <f t="shared" si="7"/>
        <v>31.065235342691988</v>
      </c>
      <c r="G112" s="66"/>
      <c r="H112" s="65"/>
      <c r="I112" s="67"/>
      <c r="J112" s="68">
        <f>SUM(J113:J114)</f>
        <v>20556567.61</v>
      </c>
    </row>
    <row r="113" spans="1:10" ht="40.5">
      <c r="A113" s="99" t="s">
        <v>196</v>
      </c>
      <c r="B113" s="63" t="s">
        <v>197</v>
      </c>
      <c r="C113" s="81">
        <v>384400</v>
      </c>
      <c r="D113" s="65">
        <v>107850</v>
      </c>
      <c r="E113" s="65">
        <v>103118.47</v>
      </c>
      <c r="F113" s="66">
        <f t="shared" si="7"/>
        <v>95.61286045433472</v>
      </c>
      <c r="G113" s="66"/>
      <c r="H113" s="65"/>
      <c r="I113" s="67"/>
      <c r="J113" s="68">
        <f>E113+H113</f>
        <v>103118.47</v>
      </c>
    </row>
    <row r="114" spans="1:10" ht="20.25">
      <c r="A114" s="96" t="s">
        <v>107</v>
      </c>
      <c r="B114" s="30" t="s">
        <v>3</v>
      </c>
      <c r="C114" s="80">
        <f>C115+C118+C119+C122</f>
        <v>77480877</v>
      </c>
      <c r="D114" s="80">
        <f>D115+D118+D119+D122</f>
        <v>20802428</v>
      </c>
      <c r="E114" s="80">
        <f>E115+E118+E119+E122</f>
        <v>17698343.06</v>
      </c>
      <c r="F114" s="31">
        <f t="shared" si="7"/>
        <v>85.07825653813103</v>
      </c>
      <c r="G114" s="80">
        <f>G115+G116+G118+G119+G122</f>
        <v>60443740</v>
      </c>
      <c r="H114" s="80">
        <f>H115+H116+H118+H119+H122</f>
        <v>2755106.08</v>
      </c>
      <c r="I114" s="32">
        <f>H114/G114*100</f>
        <v>4.558133034123964</v>
      </c>
      <c r="J114" s="39">
        <f>E114+H114</f>
        <v>20453449.14</v>
      </c>
    </row>
    <row r="115" spans="1:11" ht="79.5" customHeight="1">
      <c r="A115" s="97" t="s">
        <v>198</v>
      </c>
      <c r="B115" s="29" t="s">
        <v>199</v>
      </c>
      <c r="C115" s="12">
        <v>4513266</v>
      </c>
      <c r="D115" s="14">
        <v>991450</v>
      </c>
      <c r="E115" s="14">
        <v>832595.72</v>
      </c>
      <c r="F115" s="27">
        <f t="shared" si="7"/>
        <v>83.97758031166474</v>
      </c>
      <c r="G115" s="27"/>
      <c r="H115" s="14"/>
      <c r="I115" s="26"/>
      <c r="J115" s="17">
        <f>SUM(J118:J132)</f>
        <v>54235512.38</v>
      </c>
      <c r="K115" s="87"/>
    </row>
    <row r="116" spans="1:11" ht="40.5">
      <c r="A116" s="97">
        <v>6020</v>
      </c>
      <c r="B116" s="75" t="s">
        <v>251</v>
      </c>
      <c r="C116" s="12"/>
      <c r="D116" s="14"/>
      <c r="E116" s="14"/>
      <c r="F116" s="27"/>
      <c r="G116" s="27">
        <f>G117</f>
        <v>39250000</v>
      </c>
      <c r="H116" s="27">
        <f>H117</f>
        <v>584897.74</v>
      </c>
      <c r="I116" s="26">
        <f>H116/G116*100</f>
        <v>1.4901853248407644</v>
      </c>
      <c r="J116" s="17">
        <f aca="true" t="shared" si="9" ref="J116:J132">E116+H116</f>
        <v>584897.74</v>
      </c>
      <c r="K116" s="87"/>
    </row>
    <row r="117" spans="1:11" ht="20.25">
      <c r="A117" s="99">
        <v>6021</v>
      </c>
      <c r="B117" s="88" t="s">
        <v>252</v>
      </c>
      <c r="C117" s="81"/>
      <c r="D117" s="65"/>
      <c r="E117" s="65"/>
      <c r="F117" s="66"/>
      <c r="G117" s="66">
        <v>39250000</v>
      </c>
      <c r="H117" s="65">
        <v>584897.74</v>
      </c>
      <c r="I117" s="67">
        <f>H117/G117*100</f>
        <v>1.4901853248407644</v>
      </c>
      <c r="J117" s="68">
        <f t="shared" si="9"/>
        <v>584897.74</v>
      </c>
      <c r="K117" s="87"/>
    </row>
    <row r="118" spans="1:10" ht="40.5">
      <c r="A118" s="97" t="s">
        <v>200</v>
      </c>
      <c r="B118" s="29" t="s">
        <v>201</v>
      </c>
      <c r="C118" s="12">
        <v>2706323</v>
      </c>
      <c r="D118" s="14">
        <v>2706323</v>
      </c>
      <c r="E118" s="14">
        <v>2706323</v>
      </c>
      <c r="F118" s="27">
        <f t="shared" si="7"/>
        <v>100</v>
      </c>
      <c r="G118" s="27"/>
      <c r="H118" s="14"/>
      <c r="I118" s="26"/>
      <c r="J118" s="17">
        <f t="shared" si="9"/>
        <v>2706323</v>
      </c>
    </row>
    <row r="119" spans="1:10" ht="48" customHeight="1">
      <c r="A119" s="97">
        <v>6050</v>
      </c>
      <c r="B119" s="75" t="s">
        <v>247</v>
      </c>
      <c r="C119" s="12">
        <f>C120+C121</f>
        <v>2600000</v>
      </c>
      <c r="D119" s="12">
        <f>D120+D121</f>
        <v>2275000</v>
      </c>
      <c r="E119" s="12">
        <f>E120+E121</f>
        <v>2244758.24</v>
      </c>
      <c r="F119" s="27">
        <f>E119/D119*100</f>
        <v>98.67069186813188</v>
      </c>
      <c r="G119" s="12">
        <f>G120+G121</f>
        <v>0</v>
      </c>
      <c r="H119" s="12">
        <f>H120+H121</f>
        <v>0</v>
      </c>
      <c r="I119" s="26">
        <v>0</v>
      </c>
      <c r="J119" s="17">
        <f t="shared" si="9"/>
        <v>2244758.24</v>
      </c>
    </row>
    <row r="120" spans="1:10" ht="71.25" customHeight="1">
      <c r="A120" s="99" t="s">
        <v>202</v>
      </c>
      <c r="B120" s="63" t="s">
        <v>203</v>
      </c>
      <c r="C120" s="81">
        <v>2400000</v>
      </c>
      <c r="D120" s="65">
        <v>2075000</v>
      </c>
      <c r="E120" s="65">
        <v>2044758.24</v>
      </c>
      <c r="F120" s="66">
        <f t="shared" si="7"/>
        <v>98.54256578313253</v>
      </c>
      <c r="G120" s="66"/>
      <c r="H120" s="65"/>
      <c r="I120" s="67"/>
      <c r="J120" s="68">
        <f t="shared" si="9"/>
        <v>2044758.24</v>
      </c>
    </row>
    <row r="121" spans="1:10" ht="87.75" customHeight="1">
      <c r="A121" s="99" t="s">
        <v>204</v>
      </c>
      <c r="B121" s="63" t="s">
        <v>205</v>
      </c>
      <c r="C121" s="81">
        <v>200000</v>
      </c>
      <c r="D121" s="65">
        <v>200000</v>
      </c>
      <c r="E121" s="65">
        <v>200000</v>
      </c>
      <c r="F121" s="66">
        <f t="shared" si="7"/>
        <v>100</v>
      </c>
      <c r="G121" s="66"/>
      <c r="H121" s="65"/>
      <c r="I121" s="67"/>
      <c r="J121" s="68">
        <f t="shared" si="9"/>
        <v>200000</v>
      </c>
    </row>
    <row r="122" spans="1:10" ht="32.25" customHeight="1">
      <c r="A122" s="97" t="s">
        <v>108</v>
      </c>
      <c r="B122" s="29" t="s">
        <v>31</v>
      </c>
      <c r="C122" s="12">
        <v>67661288</v>
      </c>
      <c r="D122" s="14">
        <v>14829655</v>
      </c>
      <c r="E122" s="14">
        <v>11914666.1</v>
      </c>
      <c r="F122" s="27">
        <f t="shared" si="7"/>
        <v>80.34351507165877</v>
      </c>
      <c r="G122" s="27">
        <v>21193740</v>
      </c>
      <c r="H122" s="14">
        <v>2170208.34</v>
      </c>
      <c r="I122" s="26">
        <f>H122/G122*100</f>
        <v>10.23985544788225</v>
      </c>
      <c r="J122" s="17">
        <f t="shared" si="9"/>
        <v>14084874.44</v>
      </c>
    </row>
    <row r="123" spans="1:10" ht="20.25">
      <c r="A123" s="96">
        <v>6300</v>
      </c>
      <c r="B123" s="30" t="s">
        <v>253</v>
      </c>
      <c r="C123" s="80">
        <f>C124+C125+C127</f>
        <v>0</v>
      </c>
      <c r="D123" s="80">
        <f>D124+D125+D127</f>
        <v>0</v>
      </c>
      <c r="E123" s="80">
        <f>E124+E125+E127</f>
        <v>0</v>
      </c>
      <c r="F123" s="32">
        <v>0</v>
      </c>
      <c r="G123" s="80">
        <f>G124+G125+G127</f>
        <v>86267090</v>
      </c>
      <c r="H123" s="80">
        <f>H124+H125+H127</f>
        <v>4252933.49</v>
      </c>
      <c r="I123" s="32">
        <f aca="true" t="shared" si="10" ref="I123:I132">H123/G123*100</f>
        <v>4.92996053303757</v>
      </c>
      <c r="J123" s="39">
        <f t="shared" si="9"/>
        <v>4252933.49</v>
      </c>
    </row>
    <row r="124" spans="1:10" ht="40.5">
      <c r="A124" s="97">
        <v>6310</v>
      </c>
      <c r="B124" s="78" t="s">
        <v>254</v>
      </c>
      <c r="C124" s="12"/>
      <c r="D124" s="14"/>
      <c r="E124" s="14"/>
      <c r="F124" s="27"/>
      <c r="G124" s="27">
        <v>77922380</v>
      </c>
      <c r="H124" s="14">
        <v>3942733.49</v>
      </c>
      <c r="I124" s="26">
        <f t="shared" si="10"/>
        <v>5.059821696924556</v>
      </c>
      <c r="J124" s="17">
        <f t="shared" si="9"/>
        <v>3942733.49</v>
      </c>
    </row>
    <row r="125" spans="1:10" ht="20.25">
      <c r="A125" s="97">
        <v>6320</v>
      </c>
      <c r="B125" s="78" t="s">
        <v>255</v>
      </c>
      <c r="C125" s="12"/>
      <c r="D125" s="14"/>
      <c r="E125" s="14"/>
      <c r="F125" s="27"/>
      <c r="G125" s="27">
        <f>G126</f>
        <v>7000000</v>
      </c>
      <c r="H125" s="27">
        <f>H126</f>
        <v>0</v>
      </c>
      <c r="I125" s="26">
        <f t="shared" si="10"/>
        <v>0</v>
      </c>
      <c r="J125" s="17">
        <f t="shared" si="9"/>
        <v>0</v>
      </c>
    </row>
    <row r="126" spans="1:10" ht="40.5">
      <c r="A126" s="99">
        <v>6324</v>
      </c>
      <c r="B126" s="89" t="s">
        <v>256</v>
      </c>
      <c r="C126" s="81"/>
      <c r="D126" s="65"/>
      <c r="E126" s="65"/>
      <c r="F126" s="66"/>
      <c r="G126" s="66">
        <v>7000000</v>
      </c>
      <c r="H126" s="65">
        <v>0</v>
      </c>
      <c r="I126" s="26">
        <f t="shared" si="10"/>
        <v>0</v>
      </c>
      <c r="J126" s="68">
        <f t="shared" si="9"/>
        <v>0</v>
      </c>
    </row>
    <row r="127" spans="1:10" ht="40.5">
      <c r="A127" s="97">
        <v>6430</v>
      </c>
      <c r="B127" s="78" t="s">
        <v>257</v>
      </c>
      <c r="C127" s="12"/>
      <c r="D127" s="14"/>
      <c r="E127" s="14"/>
      <c r="F127" s="27"/>
      <c r="G127" s="27">
        <v>1344710</v>
      </c>
      <c r="H127" s="14">
        <v>310200</v>
      </c>
      <c r="I127" s="26">
        <f t="shared" si="10"/>
        <v>23.06817083237278</v>
      </c>
      <c r="J127" s="17">
        <f t="shared" si="9"/>
        <v>310200</v>
      </c>
    </row>
    <row r="128" spans="1:10" ht="63" customHeight="1">
      <c r="A128" s="96" t="s">
        <v>109</v>
      </c>
      <c r="B128" s="30" t="s">
        <v>41</v>
      </c>
      <c r="C128" s="80">
        <f>C129+C130+C131</f>
        <v>38480200</v>
      </c>
      <c r="D128" s="80">
        <f>D129+D130+D131</f>
        <v>8604990</v>
      </c>
      <c r="E128" s="80">
        <f>E129+E130+E131</f>
        <v>8604897.98</v>
      </c>
      <c r="F128" s="31">
        <f t="shared" si="7"/>
        <v>99.9989306204888</v>
      </c>
      <c r="G128" s="80">
        <f>G129+G130+G131</f>
        <v>71570450</v>
      </c>
      <c r="H128" s="80">
        <f>H129+H130+H131</f>
        <v>3517118.77</v>
      </c>
      <c r="I128" s="32">
        <f t="shared" si="10"/>
        <v>4.914205192226681</v>
      </c>
      <c r="J128" s="39">
        <f t="shared" si="9"/>
        <v>12122016.75</v>
      </c>
    </row>
    <row r="129" spans="1:10" ht="35.25" customHeight="1">
      <c r="A129" s="97" t="s">
        <v>206</v>
      </c>
      <c r="B129" s="29" t="s">
        <v>32</v>
      </c>
      <c r="C129" s="12">
        <v>14000000</v>
      </c>
      <c r="D129" s="14">
        <v>8400000</v>
      </c>
      <c r="E129" s="14">
        <v>8400000</v>
      </c>
      <c r="F129" s="27">
        <f t="shared" si="7"/>
        <v>100</v>
      </c>
      <c r="G129" s="27"/>
      <c r="H129" s="14"/>
      <c r="I129" s="26"/>
      <c r="J129" s="17">
        <f t="shared" si="9"/>
        <v>8400000</v>
      </c>
    </row>
    <row r="130" spans="1:10" ht="46.5" customHeight="1">
      <c r="A130" s="97" t="s">
        <v>110</v>
      </c>
      <c r="B130" s="29" t="s">
        <v>111</v>
      </c>
      <c r="C130" s="12">
        <v>23660200</v>
      </c>
      <c r="D130" s="14">
        <v>0</v>
      </c>
      <c r="E130" s="14">
        <v>0</v>
      </c>
      <c r="F130" s="27">
        <v>0</v>
      </c>
      <c r="G130" s="27">
        <v>71480450</v>
      </c>
      <c r="H130" s="14">
        <v>3517118.77</v>
      </c>
      <c r="I130" s="26">
        <f t="shared" si="10"/>
        <v>4.920392596856902</v>
      </c>
      <c r="J130" s="17">
        <f t="shared" si="9"/>
        <v>3517118.77</v>
      </c>
    </row>
    <row r="131" spans="1:10" ht="54" customHeight="1">
      <c r="A131" s="97">
        <v>6660</v>
      </c>
      <c r="B131" s="75" t="s">
        <v>248</v>
      </c>
      <c r="C131" s="12">
        <f>C132</f>
        <v>820000</v>
      </c>
      <c r="D131" s="12">
        <f>D132</f>
        <v>204990</v>
      </c>
      <c r="E131" s="12">
        <f>E132</f>
        <v>204897.98</v>
      </c>
      <c r="F131" s="27">
        <f>E131/D131*100</f>
        <v>99.95511000536612</v>
      </c>
      <c r="G131" s="12">
        <f>G132</f>
        <v>90000</v>
      </c>
      <c r="H131" s="12">
        <f>H132</f>
        <v>0</v>
      </c>
      <c r="I131" s="26">
        <f t="shared" si="10"/>
        <v>0</v>
      </c>
      <c r="J131" s="17">
        <f t="shared" si="9"/>
        <v>204897.98</v>
      </c>
    </row>
    <row r="132" spans="1:10" ht="31.5" customHeight="1">
      <c r="A132" s="99" t="s">
        <v>112</v>
      </c>
      <c r="B132" s="63" t="s">
        <v>14</v>
      </c>
      <c r="C132" s="81">
        <v>820000</v>
      </c>
      <c r="D132" s="65">
        <v>204990</v>
      </c>
      <c r="E132" s="65">
        <v>204897.98</v>
      </c>
      <c r="F132" s="66">
        <f t="shared" si="7"/>
        <v>99.95511000536612</v>
      </c>
      <c r="G132" s="66">
        <v>90000</v>
      </c>
      <c r="H132" s="65">
        <v>0</v>
      </c>
      <c r="I132" s="26">
        <f t="shared" si="10"/>
        <v>0</v>
      </c>
      <c r="J132" s="68">
        <f t="shared" si="9"/>
        <v>204897.98</v>
      </c>
    </row>
    <row r="133" spans="1:10" ht="20.25">
      <c r="A133" s="96" t="s">
        <v>207</v>
      </c>
      <c r="B133" s="30" t="s">
        <v>39</v>
      </c>
      <c r="C133" s="80">
        <f>C134</f>
        <v>2233730</v>
      </c>
      <c r="D133" s="80">
        <f>D134</f>
        <v>599170</v>
      </c>
      <c r="E133" s="80">
        <f>E134</f>
        <v>543797.63</v>
      </c>
      <c r="F133" s="82">
        <f t="shared" si="7"/>
        <v>90.75848757447802</v>
      </c>
      <c r="G133" s="80">
        <f>G134</f>
        <v>0</v>
      </c>
      <c r="H133" s="80">
        <f>H134</f>
        <v>0</v>
      </c>
      <c r="I133" s="32">
        <v>0</v>
      </c>
      <c r="J133" s="39">
        <f>SUM(J135:J139)</f>
        <v>10795797.63</v>
      </c>
    </row>
    <row r="134" spans="1:10" s="73" customFormat="1" ht="39" customHeight="1">
      <c r="A134" s="101">
        <v>7210</v>
      </c>
      <c r="B134" s="75" t="s">
        <v>249</v>
      </c>
      <c r="C134" s="12">
        <f>C135+C136</f>
        <v>2233730</v>
      </c>
      <c r="D134" s="12">
        <f>D135+D136</f>
        <v>599170</v>
      </c>
      <c r="E134" s="12">
        <f>E135+E136</f>
        <v>543797.63</v>
      </c>
      <c r="F134" s="27">
        <f t="shared" si="7"/>
        <v>90.75848757447802</v>
      </c>
      <c r="G134" s="12">
        <f>G135+G136</f>
        <v>0</v>
      </c>
      <c r="H134" s="12">
        <f>H135+H136</f>
        <v>0</v>
      </c>
      <c r="I134" s="26">
        <v>0</v>
      </c>
      <c r="J134" s="17">
        <f aca="true" t="shared" si="11" ref="J134:J139">E134+H134</f>
        <v>543797.63</v>
      </c>
    </row>
    <row r="135" spans="1:10" ht="55.5" customHeight="1">
      <c r="A135" s="99" t="s">
        <v>208</v>
      </c>
      <c r="B135" s="63" t="s">
        <v>209</v>
      </c>
      <c r="C135" s="81">
        <v>1325420</v>
      </c>
      <c r="D135" s="65">
        <v>359170</v>
      </c>
      <c r="E135" s="65">
        <v>303797.63</v>
      </c>
      <c r="F135" s="66">
        <f t="shared" si="7"/>
        <v>84.5832419188685</v>
      </c>
      <c r="G135" s="66"/>
      <c r="H135" s="65"/>
      <c r="I135" s="67"/>
      <c r="J135" s="68">
        <f t="shared" si="11"/>
        <v>303797.63</v>
      </c>
    </row>
    <row r="136" spans="1:10" ht="57.75" customHeight="1">
      <c r="A136" s="99" t="s">
        <v>210</v>
      </c>
      <c r="B136" s="63" t="s">
        <v>211</v>
      </c>
      <c r="C136" s="81">
        <v>908310</v>
      </c>
      <c r="D136" s="65">
        <v>240000</v>
      </c>
      <c r="E136" s="65">
        <v>240000</v>
      </c>
      <c r="F136" s="66">
        <f t="shared" si="7"/>
        <v>100</v>
      </c>
      <c r="G136" s="66"/>
      <c r="H136" s="65"/>
      <c r="I136" s="67"/>
      <c r="J136" s="68">
        <f t="shared" si="11"/>
        <v>240000</v>
      </c>
    </row>
    <row r="137" spans="1:10" ht="40.5">
      <c r="A137" s="96">
        <v>7300</v>
      </c>
      <c r="B137" s="30" t="s">
        <v>258</v>
      </c>
      <c r="C137" s="31">
        <f>C138</f>
        <v>0</v>
      </c>
      <c r="D137" s="31">
        <f>D138</f>
        <v>0</v>
      </c>
      <c r="E137" s="31">
        <f>E138</f>
        <v>0</v>
      </c>
      <c r="F137" s="32">
        <v>0</v>
      </c>
      <c r="G137" s="31">
        <f>G138</f>
        <v>1000000</v>
      </c>
      <c r="H137" s="31">
        <f>H138</f>
        <v>0</v>
      </c>
      <c r="I137" s="32">
        <v>0</v>
      </c>
      <c r="J137" s="39">
        <f t="shared" si="11"/>
        <v>0</v>
      </c>
    </row>
    <row r="138" spans="1:10" ht="20.25">
      <c r="A138" s="97">
        <v>7310</v>
      </c>
      <c r="B138" s="78" t="s">
        <v>259</v>
      </c>
      <c r="C138" s="12"/>
      <c r="D138" s="14"/>
      <c r="E138" s="14"/>
      <c r="F138" s="27"/>
      <c r="G138" s="27">
        <v>1000000</v>
      </c>
      <c r="H138" s="14">
        <v>0</v>
      </c>
      <c r="I138" s="26">
        <f aca="true" t="shared" si="12" ref="I138:I143">H138/G138*100</f>
        <v>0</v>
      </c>
      <c r="J138" s="17">
        <f t="shared" si="11"/>
        <v>0</v>
      </c>
    </row>
    <row r="139" spans="1:10" ht="40.5">
      <c r="A139" s="96" t="s">
        <v>113</v>
      </c>
      <c r="B139" s="30" t="s">
        <v>42</v>
      </c>
      <c r="C139" s="80">
        <f>C140</f>
        <v>900000</v>
      </c>
      <c r="D139" s="80">
        <f>D140</f>
        <v>6000</v>
      </c>
      <c r="E139" s="80">
        <f>E140</f>
        <v>0</v>
      </c>
      <c r="F139" s="31">
        <f t="shared" si="7"/>
        <v>0</v>
      </c>
      <c r="G139" s="31">
        <f>G140+G141</f>
        <v>114229576</v>
      </c>
      <c r="H139" s="31">
        <f>H140+H141</f>
        <v>10252000</v>
      </c>
      <c r="I139" s="32">
        <f t="shared" si="12"/>
        <v>8.974908564836133</v>
      </c>
      <c r="J139" s="39">
        <f t="shared" si="11"/>
        <v>10252000</v>
      </c>
    </row>
    <row r="140" spans="1:10" ht="37.5" customHeight="1">
      <c r="A140" s="97" t="s">
        <v>114</v>
      </c>
      <c r="B140" s="29" t="s">
        <v>115</v>
      </c>
      <c r="C140" s="12">
        <v>900000</v>
      </c>
      <c r="D140" s="14">
        <v>6000</v>
      </c>
      <c r="E140" s="14">
        <v>0</v>
      </c>
      <c r="F140" s="27">
        <f t="shared" si="7"/>
        <v>0</v>
      </c>
      <c r="G140" s="27">
        <v>19039748</v>
      </c>
      <c r="H140" s="14">
        <v>0</v>
      </c>
      <c r="I140" s="26">
        <f t="shared" si="12"/>
        <v>0</v>
      </c>
      <c r="J140" s="17">
        <f>J142</f>
        <v>193309.35</v>
      </c>
    </row>
    <row r="141" spans="1:10" ht="40.5">
      <c r="A141" s="97">
        <v>7470</v>
      </c>
      <c r="B141" s="78" t="s">
        <v>260</v>
      </c>
      <c r="C141" s="12"/>
      <c r="D141" s="14"/>
      <c r="E141" s="14"/>
      <c r="F141" s="27"/>
      <c r="G141" s="27">
        <v>95189828</v>
      </c>
      <c r="H141" s="14">
        <v>10252000</v>
      </c>
      <c r="I141" s="26">
        <f t="shared" si="12"/>
        <v>10.770058330182087</v>
      </c>
      <c r="J141" s="17">
        <f>J143</f>
        <v>9308175.68</v>
      </c>
    </row>
    <row r="142" spans="1:10" ht="51.75" customHeight="1">
      <c r="A142" s="96" t="s">
        <v>116</v>
      </c>
      <c r="B142" s="30" t="s">
        <v>43</v>
      </c>
      <c r="C142" s="80">
        <f>C143</f>
        <v>905570</v>
      </c>
      <c r="D142" s="80">
        <f>D143</f>
        <v>215410</v>
      </c>
      <c r="E142" s="80">
        <f>E143</f>
        <v>193065.91</v>
      </c>
      <c r="F142" s="31">
        <f t="shared" si="7"/>
        <v>89.62718072512882</v>
      </c>
      <c r="G142" s="80">
        <f>G143</f>
        <v>11163</v>
      </c>
      <c r="H142" s="80">
        <f>H143</f>
        <v>243.44</v>
      </c>
      <c r="I142" s="32">
        <f t="shared" si="12"/>
        <v>2.1807757771208456</v>
      </c>
      <c r="J142" s="39">
        <f>E142+H142</f>
        <v>193309.35</v>
      </c>
    </row>
    <row r="143" spans="1:10" ht="20.25">
      <c r="A143" s="97" t="s">
        <v>117</v>
      </c>
      <c r="B143" s="29" t="s">
        <v>118</v>
      </c>
      <c r="C143" s="12">
        <v>905570</v>
      </c>
      <c r="D143" s="14">
        <v>215410</v>
      </c>
      <c r="E143" s="14">
        <v>193065.91</v>
      </c>
      <c r="F143" s="27">
        <f t="shared" si="7"/>
        <v>89.62718072512882</v>
      </c>
      <c r="G143" s="27">
        <v>11163</v>
      </c>
      <c r="H143" s="14">
        <v>243.44</v>
      </c>
      <c r="I143" s="26">
        <f t="shared" si="12"/>
        <v>2.1807757771208456</v>
      </c>
      <c r="J143" s="17">
        <f>SUM(J144:J150)</f>
        <v>9308175.68</v>
      </c>
    </row>
    <row r="144" spans="1:10" ht="41.25" customHeight="1">
      <c r="A144" s="96" t="s">
        <v>119</v>
      </c>
      <c r="B144" s="30" t="s">
        <v>44</v>
      </c>
      <c r="C144" s="80">
        <f>C145+C146+C148+C149+C150+C151+C152</f>
        <v>28526819.369999997</v>
      </c>
      <c r="D144" s="80">
        <f>D145+D146+D148+D149+D150+D151+D152</f>
        <v>5314373</v>
      </c>
      <c r="E144" s="80">
        <f>E145+E146+E148+E149+E150+E151+E152</f>
        <v>4768175.68</v>
      </c>
      <c r="F144" s="31">
        <f t="shared" si="7"/>
        <v>89.72226224993992</v>
      </c>
      <c r="G144" s="80">
        <f>G145+G146+G148+G149+G150+G151+G152</f>
        <v>2323537.63</v>
      </c>
      <c r="H144" s="80">
        <f>H145+H146+H148+H149+H150+H151+H152</f>
        <v>0</v>
      </c>
      <c r="I144" s="32">
        <v>0</v>
      </c>
      <c r="J144" s="39">
        <f aca="true" t="shared" si="13" ref="J144:J150">E144+H144</f>
        <v>4768175.68</v>
      </c>
    </row>
    <row r="145" spans="1:10" ht="20.25">
      <c r="A145" s="97" t="s">
        <v>212</v>
      </c>
      <c r="B145" s="29" t="s">
        <v>5</v>
      </c>
      <c r="C145" s="12">
        <v>2063439</v>
      </c>
      <c r="D145" s="14">
        <v>0</v>
      </c>
      <c r="E145" s="14">
        <v>0</v>
      </c>
      <c r="F145" s="27">
        <v>0</v>
      </c>
      <c r="G145" s="86"/>
      <c r="H145" s="14"/>
      <c r="I145" s="91"/>
      <c r="J145" s="17">
        <f t="shared" si="13"/>
        <v>0</v>
      </c>
    </row>
    <row r="146" spans="1:10" ht="79.5" customHeight="1">
      <c r="A146" s="97">
        <v>8100</v>
      </c>
      <c r="B146" s="83" t="s">
        <v>250</v>
      </c>
      <c r="C146" s="12">
        <f>C147</f>
        <v>7370</v>
      </c>
      <c r="D146" s="12">
        <f>D147</f>
        <v>0</v>
      </c>
      <c r="E146" s="12">
        <f>E147</f>
        <v>0</v>
      </c>
      <c r="F146" s="27" t="e">
        <f>E146/D146*100</f>
        <v>#DIV/0!</v>
      </c>
      <c r="G146" s="86"/>
      <c r="H146" s="14"/>
      <c r="I146" s="91"/>
      <c r="J146" s="17">
        <f t="shared" si="13"/>
        <v>0</v>
      </c>
    </row>
    <row r="147" spans="1:10" ht="123.75" customHeight="1">
      <c r="A147" s="99" t="s">
        <v>213</v>
      </c>
      <c r="B147" s="63" t="s">
        <v>214</v>
      </c>
      <c r="C147" s="81">
        <v>7370</v>
      </c>
      <c r="D147" s="65">
        <v>0</v>
      </c>
      <c r="E147" s="65">
        <v>0</v>
      </c>
      <c r="F147" s="66">
        <v>0</v>
      </c>
      <c r="G147" s="85"/>
      <c r="H147" s="65"/>
      <c r="I147" s="92"/>
      <c r="J147" s="68">
        <f t="shared" si="13"/>
        <v>0</v>
      </c>
    </row>
    <row r="148" spans="1:10" ht="20.25">
      <c r="A148" s="97" t="s">
        <v>215</v>
      </c>
      <c r="B148" s="29" t="s">
        <v>6</v>
      </c>
      <c r="C148" s="12">
        <v>18041500</v>
      </c>
      <c r="D148" s="14">
        <v>4510000</v>
      </c>
      <c r="E148" s="14">
        <v>4510000</v>
      </c>
      <c r="F148" s="27">
        <f t="shared" si="7"/>
        <v>100</v>
      </c>
      <c r="G148" s="86"/>
      <c r="H148" s="14"/>
      <c r="I148" s="91"/>
      <c r="J148" s="17">
        <f t="shared" si="13"/>
        <v>4510000</v>
      </c>
    </row>
    <row r="149" spans="1:10" ht="92.25" customHeight="1">
      <c r="A149" s="97" t="s">
        <v>216</v>
      </c>
      <c r="B149" s="29" t="s">
        <v>18</v>
      </c>
      <c r="C149" s="12">
        <v>120000</v>
      </c>
      <c r="D149" s="14">
        <v>30000</v>
      </c>
      <c r="E149" s="14">
        <v>30000</v>
      </c>
      <c r="F149" s="27">
        <f t="shared" si="7"/>
        <v>100</v>
      </c>
      <c r="G149" s="86"/>
      <c r="H149" s="14"/>
      <c r="I149" s="91"/>
      <c r="J149" s="17">
        <f t="shared" si="13"/>
        <v>30000</v>
      </c>
    </row>
    <row r="150" spans="1:10" ht="85.5" customHeight="1">
      <c r="A150" s="97" t="s">
        <v>120</v>
      </c>
      <c r="B150" s="29" t="s">
        <v>7</v>
      </c>
      <c r="C150" s="12">
        <v>335952.47</v>
      </c>
      <c r="D150" s="14">
        <v>0</v>
      </c>
      <c r="E150" s="14">
        <v>0</v>
      </c>
      <c r="F150" s="27">
        <v>0</v>
      </c>
      <c r="G150" s="86">
        <v>2120187.53</v>
      </c>
      <c r="H150" s="14">
        <v>0</v>
      </c>
      <c r="I150" s="26">
        <f aca="true" t="shared" si="14" ref="I150:I159">H150/G150*100</f>
        <v>0</v>
      </c>
      <c r="J150" s="17">
        <f t="shared" si="13"/>
        <v>0</v>
      </c>
    </row>
    <row r="151" spans="1:10" ht="20.25">
      <c r="A151" s="97" t="s">
        <v>121</v>
      </c>
      <c r="B151" s="29" t="s">
        <v>19</v>
      </c>
      <c r="C151" s="12">
        <v>7658557.9</v>
      </c>
      <c r="D151" s="14">
        <v>774373</v>
      </c>
      <c r="E151" s="14">
        <v>228175.68</v>
      </c>
      <c r="F151" s="27">
        <f t="shared" si="7"/>
        <v>29.465862058723637</v>
      </c>
      <c r="G151" s="86">
        <v>82667</v>
      </c>
      <c r="H151" s="14">
        <v>0</v>
      </c>
      <c r="I151" s="26">
        <f t="shared" si="14"/>
        <v>0</v>
      </c>
      <c r="J151" s="17">
        <f>SUM(J152:J152)</f>
        <v>0</v>
      </c>
    </row>
    <row r="152" spans="1:10" ht="20.25">
      <c r="A152" s="97" t="s">
        <v>122</v>
      </c>
      <c r="B152" s="29" t="s">
        <v>22</v>
      </c>
      <c r="C152" s="12">
        <v>300000</v>
      </c>
      <c r="D152" s="14">
        <v>0</v>
      </c>
      <c r="E152" s="14">
        <v>0</v>
      </c>
      <c r="F152" s="27">
        <v>0</v>
      </c>
      <c r="G152" s="86">
        <v>120683.1</v>
      </c>
      <c r="H152" s="14">
        <v>0</v>
      </c>
      <c r="I152" s="26">
        <f t="shared" si="14"/>
        <v>0</v>
      </c>
      <c r="J152" s="17">
        <f aca="true" t="shared" si="15" ref="J152:J158">E152+H152</f>
        <v>0</v>
      </c>
    </row>
    <row r="153" spans="1:10" ht="20.25">
      <c r="A153" s="96">
        <v>9100</v>
      </c>
      <c r="B153" s="30" t="s">
        <v>261</v>
      </c>
      <c r="C153" s="31">
        <f>C154+C155+C156+C157+C158</f>
        <v>0</v>
      </c>
      <c r="D153" s="31">
        <f>D154+D155+D156+D157+D158</f>
        <v>0</v>
      </c>
      <c r="E153" s="31">
        <f>E154+E155+E156+E157+E158</f>
        <v>0</v>
      </c>
      <c r="F153" s="32">
        <v>0</v>
      </c>
      <c r="G153" s="37">
        <f>G154+G155+G156+G157+G158</f>
        <v>5164002.21</v>
      </c>
      <c r="H153" s="37">
        <f>H154+H155+H156+H157+H158</f>
        <v>459848.35</v>
      </c>
      <c r="I153" s="32">
        <f t="shared" si="14"/>
        <v>8.904882904765449</v>
      </c>
      <c r="J153" s="39">
        <f t="shared" si="15"/>
        <v>459848.35</v>
      </c>
    </row>
    <row r="154" spans="1:10" ht="40.5">
      <c r="A154" s="97">
        <v>9110</v>
      </c>
      <c r="B154" s="78" t="s">
        <v>262</v>
      </c>
      <c r="C154" s="12"/>
      <c r="D154" s="14"/>
      <c r="E154" s="14"/>
      <c r="F154" s="27"/>
      <c r="G154" s="86">
        <v>900036.32</v>
      </c>
      <c r="H154" s="14">
        <v>12000</v>
      </c>
      <c r="I154" s="26">
        <f t="shared" si="14"/>
        <v>1.3332795280972662</v>
      </c>
      <c r="J154" s="17">
        <f t="shared" si="15"/>
        <v>12000</v>
      </c>
    </row>
    <row r="155" spans="1:10" ht="20.25">
      <c r="A155" s="97">
        <v>9120</v>
      </c>
      <c r="B155" s="78" t="s">
        <v>263</v>
      </c>
      <c r="C155" s="12"/>
      <c r="D155" s="14"/>
      <c r="E155" s="14"/>
      <c r="F155" s="27"/>
      <c r="G155" s="86">
        <v>83000</v>
      </c>
      <c r="H155" s="14">
        <v>0</v>
      </c>
      <c r="I155" s="26">
        <f t="shared" si="14"/>
        <v>0</v>
      </c>
      <c r="J155" s="17">
        <f t="shared" si="15"/>
        <v>0</v>
      </c>
    </row>
    <row r="156" spans="1:10" ht="40.5">
      <c r="A156" s="97">
        <v>9140</v>
      </c>
      <c r="B156" s="78" t="s">
        <v>264</v>
      </c>
      <c r="C156" s="12"/>
      <c r="D156" s="14"/>
      <c r="E156" s="14"/>
      <c r="F156" s="27"/>
      <c r="G156" s="86">
        <v>160000</v>
      </c>
      <c r="H156" s="14">
        <v>5000</v>
      </c>
      <c r="I156" s="26">
        <f t="shared" si="14"/>
        <v>3.125</v>
      </c>
      <c r="J156" s="17">
        <f t="shared" si="15"/>
        <v>5000</v>
      </c>
    </row>
    <row r="157" spans="1:10" ht="20.25">
      <c r="A157" s="97">
        <v>9150</v>
      </c>
      <c r="B157" s="78" t="s">
        <v>265</v>
      </c>
      <c r="C157" s="12"/>
      <c r="D157" s="14"/>
      <c r="E157" s="14"/>
      <c r="F157" s="27"/>
      <c r="G157" s="86">
        <v>120000</v>
      </c>
      <c r="H157" s="14">
        <v>0</v>
      </c>
      <c r="I157" s="26">
        <f t="shared" si="14"/>
        <v>0</v>
      </c>
      <c r="J157" s="17">
        <f t="shared" si="15"/>
        <v>0</v>
      </c>
    </row>
    <row r="158" spans="1:10" ht="81">
      <c r="A158" s="97">
        <v>9180</v>
      </c>
      <c r="B158" s="90" t="s">
        <v>266</v>
      </c>
      <c r="C158" s="12"/>
      <c r="D158" s="14"/>
      <c r="E158" s="14"/>
      <c r="F158" s="27"/>
      <c r="G158" s="86">
        <v>3900965.89</v>
      </c>
      <c r="H158" s="14">
        <v>442848.35</v>
      </c>
      <c r="I158" s="26">
        <f t="shared" si="14"/>
        <v>11.352274346597785</v>
      </c>
      <c r="J158" s="17">
        <f t="shared" si="15"/>
        <v>442848.35</v>
      </c>
    </row>
    <row r="159" spans="1:10" ht="28.5" customHeight="1">
      <c r="A159" s="18" t="s">
        <v>33</v>
      </c>
      <c r="B159" s="15" t="s">
        <v>10</v>
      </c>
      <c r="C159" s="15">
        <f>C13+C16+C29+C36+C95+C102+C114+C128+C133+C139+C142+C144</f>
        <v>1997685975.37</v>
      </c>
      <c r="D159" s="15">
        <f>D13+D16+D29+D36+D95+D102+D114+D128+D133+D139+D142+D144</f>
        <v>644271110.5</v>
      </c>
      <c r="E159" s="15">
        <f>E13+E16+E29+E36+E95+E102+E114+E128+E133+E139+E142+E144</f>
        <v>619126253.5299999</v>
      </c>
      <c r="F159" s="84">
        <f t="shared" si="7"/>
        <v>96.09716211697184</v>
      </c>
      <c r="G159" s="93">
        <f>G13+G16+G29+G36+G95+G102+G114+G123+G128+G133+G137+G139+G142+G144+G153</f>
        <v>501148322.02000004</v>
      </c>
      <c r="H159" s="93">
        <f>H13+H16+H29+H36+H95+H102+H114+H123+H128+H133+H137+H139+H142+H144+H153</f>
        <v>46612694.88</v>
      </c>
      <c r="I159" s="95">
        <f t="shared" si="14"/>
        <v>9.30117748217059</v>
      </c>
      <c r="J159" s="102">
        <f>J13+J16+J29+J36+J95+J102+J114+J123+J128+J133+J137+J139+J142+J144+J153</f>
        <v>667657475.8700001</v>
      </c>
    </row>
    <row r="160" spans="1:10" ht="69" customHeight="1">
      <c r="A160" s="18"/>
      <c r="B160" s="12" t="s">
        <v>8</v>
      </c>
      <c r="C160" s="12"/>
      <c r="D160" s="14"/>
      <c r="E160" s="14"/>
      <c r="F160" s="27"/>
      <c r="G160" s="86">
        <v>122900.92</v>
      </c>
      <c r="H160" s="14">
        <v>0</v>
      </c>
      <c r="I160" s="94">
        <v>0</v>
      </c>
      <c r="J160" s="17">
        <f>E160+H160</f>
        <v>0</v>
      </c>
    </row>
    <row r="161" spans="1:10" ht="64.5" customHeight="1">
      <c r="A161" s="18"/>
      <c r="B161" s="12" t="s">
        <v>9</v>
      </c>
      <c r="C161" s="12"/>
      <c r="D161" s="14"/>
      <c r="E161" s="14"/>
      <c r="F161" s="27"/>
      <c r="G161" s="86">
        <v>-122900.92</v>
      </c>
      <c r="H161" s="14">
        <v>0</v>
      </c>
      <c r="I161" s="94">
        <v>0</v>
      </c>
      <c r="J161" s="17">
        <f>E161+H161</f>
        <v>0</v>
      </c>
    </row>
    <row r="162" spans="1:10" ht="21" thickBot="1">
      <c r="A162" s="19"/>
      <c r="B162" s="20" t="s">
        <v>15</v>
      </c>
      <c r="C162" s="20">
        <f>C159+C160+C161</f>
        <v>1997685975.37</v>
      </c>
      <c r="D162" s="20">
        <f>D159+D160+D161</f>
        <v>644271110.5</v>
      </c>
      <c r="E162" s="20">
        <f>E159+E160+E161</f>
        <v>619126253.5299999</v>
      </c>
      <c r="F162" s="25">
        <f t="shared" si="7"/>
        <v>96.09716211697184</v>
      </c>
      <c r="G162" s="20">
        <f>G159+G160+G161</f>
        <v>501148322.02000004</v>
      </c>
      <c r="H162" s="20">
        <f>H159+H160+H161</f>
        <v>46612694.88</v>
      </c>
      <c r="I162" s="103">
        <f>H162/G162*100</f>
        <v>9.30117748217059</v>
      </c>
      <c r="J162" s="21">
        <f>J159+J160+J161</f>
        <v>667657475.8700001</v>
      </c>
    </row>
    <row r="163" spans="1:9" ht="20.25">
      <c r="A163" s="1"/>
      <c r="B163" s="48"/>
      <c r="C163" s="4"/>
      <c r="D163" s="5"/>
      <c r="E163" s="5"/>
      <c r="F163" s="5"/>
      <c r="G163" s="5"/>
      <c r="H163" s="6"/>
      <c r="I163" s="6"/>
    </row>
    <row r="164" spans="1:9" ht="20.25">
      <c r="A164" s="1"/>
      <c r="B164" s="48" t="s">
        <v>11</v>
      </c>
      <c r="C164" s="4"/>
      <c r="D164" s="7"/>
      <c r="E164" s="7"/>
      <c r="F164" s="7"/>
      <c r="G164" s="7"/>
      <c r="H164" s="7" t="s">
        <v>47</v>
      </c>
      <c r="I164" s="8"/>
    </row>
  </sheetData>
  <sheetProtection/>
  <mergeCells count="57">
    <mergeCell ref="B8:B11"/>
    <mergeCell ref="A8:A11"/>
    <mergeCell ref="D9:D11"/>
    <mergeCell ref="I9:I11"/>
    <mergeCell ref="F9:F11"/>
    <mergeCell ref="G8:I8"/>
    <mergeCell ref="C8:F8"/>
    <mergeCell ref="C9:C11"/>
    <mergeCell ref="G9:G11"/>
    <mergeCell ref="E9:E11"/>
    <mergeCell ref="H9:H11"/>
    <mergeCell ref="G38:G40"/>
    <mergeCell ref="H38:H40"/>
    <mergeCell ref="J8:J11"/>
    <mergeCell ref="I38:I40"/>
    <mergeCell ref="J38:J40"/>
    <mergeCell ref="A38:A40"/>
    <mergeCell ref="C38:C40"/>
    <mergeCell ref="D38:D40"/>
    <mergeCell ref="E38:E40"/>
    <mergeCell ref="F38:F40"/>
    <mergeCell ref="G41:G47"/>
    <mergeCell ref="H41:H47"/>
    <mergeCell ref="I41:I47"/>
    <mergeCell ref="J41:J47"/>
    <mergeCell ref="A41:A47"/>
    <mergeCell ref="C41:C47"/>
    <mergeCell ref="D41:D47"/>
    <mergeCell ref="E41:E47"/>
    <mergeCell ref="F41:F47"/>
    <mergeCell ref="J52:J53"/>
    <mergeCell ref="G52:G53"/>
    <mergeCell ref="H52:H53"/>
    <mergeCell ref="I52:I53"/>
    <mergeCell ref="A52:A53"/>
    <mergeCell ref="C52:C53"/>
    <mergeCell ref="D52:D53"/>
    <mergeCell ref="E52:E53"/>
    <mergeCell ref="F52:F53"/>
    <mergeCell ref="H57:H59"/>
    <mergeCell ref="I57:I59"/>
    <mergeCell ref="F57:F59"/>
    <mergeCell ref="J57:J59"/>
    <mergeCell ref="A57:A59"/>
    <mergeCell ref="C57:C59"/>
    <mergeCell ref="D57:D59"/>
    <mergeCell ref="E57:E59"/>
    <mergeCell ref="G57:G59"/>
    <mergeCell ref="J55:J56"/>
    <mergeCell ref="G55:G56"/>
    <mergeCell ref="H55:H56"/>
    <mergeCell ref="I55:I56"/>
    <mergeCell ref="A55:A56"/>
    <mergeCell ref="C55:C56"/>
    <mergeCell ref="D55:D56"/>
    <mergeCell ref="E55:E56"/>
    <mergeCell ref="F55:F56"/>
  </mergeCells>
  <printOptions/>
  <pageMargins left="0.21" right="0.19" top="0.39" bottom="0.36" header="0.31496062992125984" footer="0.31496062992125984"/>
  <pageSetup fitToHeight="4" horizontalDpi="600" verticalDpi="600" orientation="landscape" paperSize="9" scale="42" r:id="rId2"/>
  <rowBreaks count="7" manualBreakCount="7">
    <brk id="42" max="10" man="1"/>
    <brk id="51" max="10" man="1"/>
    <brk id="58" max="10" man="1"/>
    <brk id="73" max="10" man="1"/>
    <brk id="87" max="10" man="1"/>
    <brk id="110" max="10" man="1"/>
    <brk id="13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I_Bachinska</cp:lastModifiedBy>
  <cp:lastPrinted>2017-05-03T13:58:20Z</cp:lastPrinted>
  <dcterms:created xsi:type="dcterms:W3CDTF">2003-12-23T13:56:31Z</dcterms:created>
  <dcterms:modified xsi:type="dcterms:W3CDTF">2017-05-18T07:05:18Z</dcterms:modified>
  <cp:category/>
  <cp:version/>
  <cp:contentType/>
  <cp:contentStatus/>
</cp:coreProperties>
</file>